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BPKAD_HST\Aset\PERSEDIAAN\2022\REKON PERSEDIAAN\"/>
    </mc:Choice>
  </mc:AlternateContent>
  <bookViews>
    <workbookView xWindow="0" yWindow="0" windowWidth="28800" windowHeight="11835"/>
  </bookViews>
  <sheets>
    <sheet name="Berita Acara" sheetId="2" r:id="rId1"/>
    <sheet name="Rekap_App" sheetId="1" r:id="rId2"/>
    <sheet name="Saldo Awal" sheetId="6" r:id="rId3"/>
  </sheets>
  <definedNames>
    <definedName name="_xlnm._FilterDatabase" localSheetId="1" hidden="1">Rekap_App!$B$8:$Q$102</definedName>
    <definedName name="_xlnm._FilterDatabase" localSheetId="2" hidden="1">'Saldo Awal'!$A$1:$D$42</definedName>
    <definedName name="_xlnm.Print_Area" localSheetId="0">'Berita Acara'!$B$2:$L$134</definedName>
    <definedName name="_xlnm.Print_Area" localSheetId="1">Rekap_App!$A$1:$AB$115</definedName>
    <definedName name="_xlnm.Print_Titles" localSheetId="1">Rekap_App!$8:$8</definedName>
  </definedNames>
  <calcPr calcId="152511"/>
</workbook>
</file>

<file path=xl/calcChain.xml><?xml version="1.0" encoding="utf-8"?>
<calcChain xmlns="http://schemas.openxmlformats.org/spreadsheetml/2006/main">
  <c r="I104" i="2" l="1"/>
  <c r="I103" i="2"/>
  <c r="I102" i="2"/>
  <c r="I99" i="2"/>
  <c r="I98" i="2"/>
  <c r="I97" i="2"/>
  <c r="I96" i="2"/>
  <c r="I95" i="2"/>
  <c r="I94" i="2"/>
  <c r="I93" i="2"/>
  <c r="I91" i="2"/>
  <c r="I90" i="2"/>
  <c r="I89" i="2"/>
  <c r="I88" i="2"/>
  <c r="I87" i="2"/>
  <c r="I86" i="2"/>
  <c r="I83" i="2"/>
  <c r="I82" i="2"/>
  <c r="I80" i="2"/>
  <c r="I79" i="2"/>
  <c r="I78" i="2"/>
  <c r="I77" i="2"/>
  <c r="I75" i="2"/>
  <c r="I74" i="2"/>
  <c r="I73" i="2"/>
  <c r="I71" i="2"/>
  <c r="I70" i="2"/>
  <c r="I68" i="2"/>
  <c r="I67" i="2"/>
  <c r="I65" i="2"/>
  <c r="I64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8" i="2"/>
  <c r="I47" i="2"/>
  <c r="I46" i="2"/>
  <c r="I45" i="2"/>
  <c r="I44" i="2"/>
  <c r="I43" i="2"/>
  <c r="I42" i="2"/>
  <c r="I41" i="2"/>
  <c r="I40" i="2"/>
  <c r="I39" i="2"/>
  <c r="I38" i="2"/>
  <c r="I36" i="2"/>
  <c r="I35" i="2"/>
  <c r="I34" i="2"/>
  <c r="I33" i="2"/>
  <c r="I32" i="2"/>
  <c r="I31" i="2"/>
  <c r="I30" i="2"/>
  <c r="I29" i="2"/>
  <c r="I28" i="2"/>
  <c r="I27" i="2"/>
  <c r="I26" i="2"/>
  <c r="K104" i="2"/>
  <c r="K103" i="2"/>
  <c r="K102" i="2"/>
  <c r="K99" i="2"/>
  <c r="K98" i="2"/>
  <c r="K97" i="2"/>
  <c r="K96" i="2"/>
  <c r="K95" i="2"/>
  <c r="K94" i="2"/>
  <c r="K93" i="2"/>
  <c r="K91" i="2"/>
  <c r="K90" i="2"/>
  <c r="K89" i="2"/>
  <c r="K88" i="2"/>
  <c r="K87" i="2"/>
  <c r="K86" i="2"/>
  <c r="K83" i="2"/>
  <c r="K82" i="2"/>
  <c r="K80" i="2"/>
  <c r="K79" i="2"/>
  <c r="K78" i="2"/>
  <c r="K77" i="2"/>
  <c r="K75" i="2"/>
  <c r="K74" i="2"/>
  <c r="K73" i="2"/>
  <c r="K71" i="2"/>
  <c r="K70" i="2"/>
  <c r="K68" i="2"/>
  <c r="K67" i="2"/>
  <c r="K65" i="2"/>
  <c r="K64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8" i="2"/>
  <c r="K47" i="2"/>
  <c r="K46" i="2"/>
  <c r="K45" i="2"/>
  <c r="K44" i="2"/>
  <c r="K43" i="2"/>
  <c r="K42" i="2"/>
  <c r="K41" i="2"/>
  <c r="K40" i="2"/>
  <c r="K39" i="2"/>
  <c r="K38" i="2"/>
  <c r="K26" i="2"/>
  <c r="K27" i="2"/>
  <c r="K28" i="2"/>
  <c r="K29" i="2"/>
  <c r="K30" i="2"/>
  <c r="K31" i="2"/>
  <c r="K32" i="2"/>
  <c r="K33" i="2"/>
  <c r="K34" i="2"/>
  <c r="K35" i="2"/>
  <c r="K36" i="2"/>
  <c r="K25" i="2"/>
  <c r="I25" i="2"/>
  <c r="G125" i="2" l="1"/>
  <c r="C125" i="2"/>
  <c r="G124" i="2"/>
  <c r="C124" i="2"/>
  <c r="K63" i="2" l="1"/>
  <c r="K101" i="2"/>
  <c r="K81" i="2"/>
  <c r="K92" i="2"/>
  <c r="K72" i="2"/>
  <c r="I81" i="2" l="1"/>
  <c r="I92" i="2"/>
  <c r="I63" i="2"/>
  <c r="I72" i="2"/>
  <c r="I101" i="2"/>
  <c r="J125" i="2"/>
  <c r="J124" i="2"/>
  <c r="I85" i="2" l="1"/>
  <c r="I84" i="2" s="1"/>
  <c r="I66" i="2"/>
  <c r="I100" i="2"/>
  <c r="I76" i="2" l="1"/>
  <c r="I49" i="2"/>
  <c r="I37" i="2"/>
  <c r="I69" i="2"/>
  <c r="K24" i="2" l="1"/>
  <c r="K37" i="2"/>
  <c r="K49" i="2"/>
  <c r="K66" i="2"/>
  <c r="K69" i="2"/>
  <c r="K76" i="2"/>
  <c r="K85" i="2"/>
  <c r="K84" i="2" s="1"/>
  <c r="K100" i="2"/>
  <c r="C3" i="2"/>
  <c r="J120" i="2" s="1"/>
  <c r="H104" i="2" l="1"/>
  <c r="H94" i="2"/>
  <c r="H83" i="2"/>
  <c r="H73" i="2"/>
  <c r="H61" i="2"/>
  <c r="H53" i="2"/>
  <c r="H44" i="2"/>
  <c r="H35" i="2"/>
  <c r="H27" i="2"/>
  <c r="H103" i="2"/>
  <c r="H93" i="2"/>
  <c r="H82" i="2"/>
  <c r="H71" i="2"/>
  <c r="H60" i="2"/>
  <c r="H52" i="2"/>
  <c r="H43" i="2"/>
  <c r="H34" i="2"/>
  <c r="H26" i="2"/>
  <c r="H86" i="2"/>
  <c r="H54" i="2"/>
  <c r="H102" i="2"/>
  <c r="H91" i="2"/>
  <c r="H80" i="2"/>
  <c r="H70" i="2"/>
  <c r="H59" i="2"/>
  <c r="H51" i="2"/>
  <c r="H42" i="2"/>
  <c r="H33" i="2"/>
  <c r="H25" i="2"/>
  <c r="H99" i="2"/>
  <c r="H90" i="2"/>
  <c r="H79" i="2"/>
  <c r="H68" i="2"/>
  <c r="H58" i="2"/>
  <c r="H50" i="2"/>
  <c r="H41" i="2"/>
  <c r="H32" i="2"/>
  <c r="H98" i="2"/>
  <c r="H89" i="2"/>
  <c r="H78" i="2"/>
  <c r="H67" i="2"/>
  <c r="H57" i="2"/>
  <c r="H48" i="2"/>
  <c r="H40" i="2"/>
  <c r="H31" i="2"/>
  <c r="H74" i="2"/>
  <c r="H36" i="2"/>
  <c r="H97" i="2"/>
  <c r="H88" i="2"/>
  <c r="H77" i="2"/>
  <c r="H65" i="2"/>
  <c r="H56" i="2"/>
  <c r="H47" i="2"/>
  <c r="H39" i="2"/>
  <c r="H30" i="2"/>
  <c r="H96" i="2"/>
  <c r="H87" i="2"/>
  <c r="H75" i="2"/>
  <c r="H64" i="2"/>
  <c r="H63" i="2" s="1"/>
  <c r="H55" i="2"/>
  <c r="H46" i="2"/>
  <c r="H38" i="2"/>
  <c r="H29" i="2"/>
  <c r="H95" i="2"/>
  <c r="H62" i="2"/>
  <c r="H45" i="2"/>
  <c r="H28" i="2"/>
  <c r="K23" i="2"/>
  <c r="K105" i="2" s="1"/>
  <c r="K106" i="2" s="1"/>
  <c r="I24" i="2"/>
  <c r="H66" i="2" l="1"/>
  <c r="H81" i="2"/>
  <c r="H101" i="2"/>
  <c r="H72" i="2"/>
  <c r="H92" i="2"/>
  <c r="H69" i="2"/>
  <c r="H76" i="2"/>
  <c r="H85" i="2"/>
  <c r="H37" i="2"/>
  <c r="H24" i="2"/>
  <c r="H49" i="2"/>
  <c r="I23" i="2"/>
  <c r="I105" i="2" s="1"/>
  <c r="I106" i="2" s="1"/>
  <c r="H84" i="2" l="1"/>
  <c r="H23" i="2"/>
  <c r="H100" i="2"/>
  <c r="H105" i="2" l="1"/>
  <c r="H106" i="2" s="1"/>
  <c r="J102" i="2" l="1"/>
  <c r="J96" i="2"/>
  <c r="J91" i="2"/>
  <c r="J87" i="2"/>
  <c r="J80" i="2"/>
  <c r="J75" i="2"/>
  <c r="J70" i="2"/>
  <c r="J64" i="2"/>
  <c r="J59" i="2"/>
  <c r="J55" i="2"/>
  <c r="J51" i="2"/>
  <c r="J46" i="2"/>
  <c r="J42" i="2"/>
  <c r="J38" i="2"/>
  <c r="J33" i="2"/>
  <c r="J29" i="2"/>
  <c r="J103" i="2"/>
  <c r="J93" i="2"/>
  <c r="J82" i="2"/>
  <c r="J77" i="2"/>
  <c r="J65" i="2"/>
  <c r="J52" i="2"/>
  <c r="J39" i="2"/>
  <c r="J30" i="2"/>
  <c r="J25" i="2"/>
  <c r="J99" i="2"/>
  <c r="J95" i="2"/>
  <c r="J90" i="2"/>
  <c r="J86" i="2"/>
  <c r="J79" i="2"/>
  <c r="J74" i="2"/>
  <c r="J68" i="2"/>
  <c r="J62" i="2"/>
  <c r="J58" i="2"/>
  <c r="J54" i="2"/>
  <c r="J50" i="2"/>
  <c r="J45" i="2"/>
  <c r="J41" i="2"/>
  <c r="J36" i="2"/>
  <c r="J32" i="2"/>
  <c r="J28" i="2"/>
  <c r="J97" i="2"/>
  <c r="J88" i="2"/>
  <c r="J71" i="2"/>
  <c r="J60" i="2"/>
  <c r="J56" i="2"/>
  <c r="J43" i="2"/>
  <c r="J34" i="2"/>
  <c r="J26" i="2"/>
  <c r="J104" i="2"/>
  <c r="J98" i="2"/>
  <c r="J94" i="2"/>
  <c r="J89" i="2"/>
  <c r="J83" i="2"/>
  <c r="J78" i="2"/>
  <c r="J73" i="2"/>
  <c r="J67" i="2"/>
  <c r="J61" i="2"/>
  <c r="J57" i="2"/>
  <c r="J53" i="2"/>
  <c r="J48" i="2"/>
  <c r="J44" i="2"/>
  <c r="J40" i="2"/>
  <c r="J35" i="2"/>
  <c r="J31" i="2"/>
  <c r="J27" i="2"/>
  <c r="J47" i="2"/>
  <c r="J101" i="2"/>
  <c r="J100" i="2" s="1"/>
  <c r="D108" i="2"/>
  <c r="J81" i="2"/>
  <c r="J72" i="2" l="1"/>
  <c r="J63" i="2"/>
  <c r="J76" i="2"/>
  <c r="J85" i="2"/>
  <c r="J49" i="2"/>
  <c r="J24" i="2"/>
  <c r="J37" i="2"/>
  <c r="J66" i="2"/>
  <c r="J69" i="2"/>
  <c r="J92" i="2"/>
  <c r="J23" i="2" l="1"/>
  <c r="J84" i="2"/>
  <c r="J105" i="2" l="1"/>
  <c r="J106" i="2" s="1"/>
</calcChain>
</file>

<file path=xl/sharedStrings.xml><?xml version="1.0" encoding="utf-8"?>
<sst xmlns="http://schemas.openxmlformats.org/spreadsheetml/2006/main" count="862" uniqueCount="389">
  <si>
    <t>Tahun</t>
  </si>
  <si>
    <t>bidang</t>
  </si>
  <si>
    <t>Kode SSH</t>
  </si>
  <si>
    <t>Nama</t>
  </si>
  <si>
    <t>Satuan</t>
  </si>
  <si>
    <t>@ Harga</t>
  </si>
  <si>
    <t>Spek</t>
  </si>
  <si>
    <t>Stok Awal</t>
  </si>
  <si>
    <t>Stok Masuk</t>
  </si>
  <si>
    <t>Stok Keluar</t>
  </si>
  <si>
    <t>Stok Akhir</t>
  </si>
  <si>
    <t>Saldo Awal</t>
  </si>
  <si>
    <t>Saldo Masuk</t>
  </si>
  <si>
    <t>Saldo Keluar</t>
  </si>
  <si>
    <t>Saldo Akhir</t>
  </si>
  <si>
    <t/>
  </si>
  <si>
    <t>1.1.7.01.03.01.006.00007</t>
  </si>
  <si>
    <t>Map odner besar</t>
  </si>
  <si>
    <t>Buah</t>
  </si>
  <si>
    <t>-</t>
  </si>
  <si>
    <t>1.1.7.01.03.02.001.00002</t>
  </si>
  <si>
    <t>HVS Folio 70 Gram</t>
  </si>
  <si>
    <t>Rim</t>
  </si>
  <si>
    <t>Pak</t>
  </si>
  <si>
    <t>1.1.7.01.03.01.006.00003</t>
  </si>
  <si>
    <t>Map kertas biasa</t>
  </si>
  <si>
    <t>lusin</t>
  </si>
  <si>
    <t>lembar</t>
  </si>
  <si>
    <t>Botol</t>
  </si>
  <si>
    <t>Sekretariat</t>
  </si>
  <si>
    <t>BERITA ACARA HASIL REKONSILIASI PERSEDIAAN SEMESTER I TAHUN 2022</t>
  </si>
  <si>
    <t>KABUPATEN HULU SUNGAI TENGAH</t>
  </si>
  <si>
    <t>SALDO AWAL</t>
  </si>
  <si>
    <t>MUTASI TAMBAH</t>
  </si>
  <si>
    <t>Mengetahui,</t>
  </si>
  <si>
    <t>KEPALA BIDANG ASET</t>
  </si>
  <si>
    <t>NORMAN, SE</t>
  </si>
  <si>
    <t>NIP. 19681227 199002 1 007</t>
  </si>
  <si>
    <t>1.</t>
  </si>
  <si>
    <t>:</t>
  </si>
  <si>
    <t>Jabatan</t>
  </si>
  <si>
    <t>Pengurus Barang Pengguna</t>
  </si>
  <si>
    <t>NIP</t>
  </si>
  <si>
    <t>2.</t>
  </si>
  <si>
    <t>TOTAL</t>
  </si>
  <si>
    <t>3.</t>
  </si>
  <si>
    <t>NO.</t>
  </si>
  <si>
    <t>PERSEDIAAN</t>
  </si>
  <si>
    <t>MUTASI KELUAR</t>
  </si>
  <si>
    <t>SALDO AKHIR</t>
  </si>
  <si>
    <t>Bahan</t>
  </si>
  <si>
    <t>Bahan Bangunan dan Konstruksi</t>
  </si>
  <si>
    <t>Bahan Kimia</t>
  </si>
  <si>
    <t>Bahan Peledak</t>
  </si>
  <si>
    <t>Bahan Bakar dan Pelumas</t>
  </si>
  <si>
    <t>Bahan Baku</t>
  </si>
  <si>
    <t>Bahan Kimia Nuklir</t>
  </si>
  <si>
    <t>Barang Dalam Proses</t>
  </si>
  <si>
    <t>Bahan/Bibit Tanaman</t>
  </si>
  <si>
    <t>Isi Tabung Pemadam Kebakaran</t>
  </si>
  <si>
    <t>Isi Tabung Gas</t>
  </si>
  <si>
    <t>Bahan/Bibit Ternak/Bibit Ikan</t>
  </si>
  <si>
    <t>Bahan Lainnya</t>
  </si>
  <si>
    <t>Suku Cadang</t>
  </si>
  <si>
    <t>Suku Cadang Alat Angkutan</t>
  </si>
  <si>
    <t>Suku Cadang Alat Besar</t>
  </si>
  <si>
    <t>Suku Cadang Alat Kedokteran</t>
  </si>
  <si>
    <t>Suku Cadang Alat Laboratorium</t>
  </si>
  <si>
    <t>Suku Cadang Alat Pemancar</t>
  </si>
  <si>
    <t>Suku Cadang Alat Studio dan Komunikasi</t>
  </si>
  <si>
    <t>Suku Cadang Alat Pertanian</t>
  </si>
  <si>
    <t>Suku Cadang Alat Bengkel</t>
  </si>
  <si>
    <t>Suku Cadang Alat Persenjataan</t>
  </si>
  <si>
    <t>Persediaan dari Belanja Bantuan Sosial</t>
  </si>
  <si>
    <t>Suku Cadang Lainnya</t>
  </si>
  <si>
    <t>Alat/Bahan untuk Kegiatan Kantor</t>
  </si>
  <si>
    <t>Alat Tulis Kantor</t>
  </si>
  <si>
    <t>Kertas dan Cover</t>
  </si>
  <si>
    <t>Bahan Cetak</t>
  </si>
  <si>
    <t>Benda Pos</t>
  </si>
  <si>
    <t>Persediaan Dokumen/Administrasi Tender</t>
  </si>
  <si>
    <t>Bahan Komputer</t>
  </si>
  <si>
    <t>Perabot Kantor</t>
  </si>
  <si>
    <t>Alat Listrik</t>
  </si>
  <si>
    <t>Perlengkapan Dinas</t>
  </si>
  <si>
    <t>Kaporlap dan Perlengkapan Satwa</t>
  </si>
  <si>
    <t>Perlengkapan Pendukung Olahraga</t>
  </si>
  <si>
    <t>Suvenir/Cendera Mata</t>
  </si>
  <si>
    <t>Alat/Bahan untuk Kegiatan Kantor Lainnya</t>
  </si>
  <si>
    <t>Obat-Obatan</t>
  </si>
  <si>
    <t>Obat</t>
  </si>
  <si>
    <t>Obat-Obatan Lainnya</t>
  </si>
  <si>
    <t>Persediaan untuk Dijual/Diserahkan</t>
  </si>
  <si>
    <t>Persediaan untuk Dijual/Diserahkan Kepada Masyarakat</t>
  </si>
  <si>
    <t>Persediaan untuk Dijual/Diserahkan Lainnya</t>
  </si>
  <si>
    <t>Persediaan untuk Tujuan Strategis/Berjaga-Jaga</t>
  </si>
  <si>
    <t>Persediaan untuk Tujuan Strategis/Berjaga-Jaga Lainnya</t>
  </si>
  <si>
    <t>Natura dan Pakan</t>
  </si>
  <si>
    <t>Natura</t>
  </si>
  <si>
    <t>Pakan</t>
  </si>
  <si>
    <t>Natura dan Pakan Lainnya</t>
  </si>
  <si>
    <t>Persedian Penelitian</t>
  </si>
  <si>
    <t>Persediaan Penelitian Biologi</t>
  </si>
  <si>
    <t>Persediaan Penelitian Biologi Lainnya</t>
  </si>
  <si>
    <t>Persediaan Penelitian Teknologi</t>
  </si>
  <si>
    <t>Persediaan Penelitian Lainnya</t>
  </si>
  <si>
    <t>Persediaan Dalam Proses</t>
  </si>
  <si>
    <t>Persediaan Dalam Proses Lainnya</t>
  </si>
  <si>
    <t>Barang Tak Habis Pakai</t>
  </si>
  <si>
    <t>Komponen</t>
  </si>
  <si>
    <t>Komponen Jembatan Baja</t>
  </si>
  <si>
    <t>Komponen Jembatan Pratekan</t>
  </si>
  <si>
    <t>Komponen Peralatan</t>
  </si>
  <si>
    <t>Komponen Rambu-Rambu</t>
  </si>
  <si>
    <t>Attachment</t>
  </si>
  <si>
    <t>Komponen Lainnya</t>
  </si>
  <si>
    <t>Pipa</t>
  </si>
  <si>
    <t>Pipa Air Besi Tuang (DCI)</t>
  </si>
  <si>
    <t>Pipa Asbes Semen (ACP)</t>
  </si>
  <si>
    <t>Pipa Baja</t>
  </si>
  <si>
    <t>Pipa Beton Pratekan</t>
  </si>
  <si>
    <t>Pipa Fiber Glass</t>
  </si>
  <si>
    <t>Pipa Plastik PVC (UPVC)</t>
  </si>
  <si>
    <t>Pipa Lainnya</t>
  </si>
  <si>
    <t>Barang Bekas Dipakai</t>
  </si>
  <si>
    <t>Komponen Bekas dan Pipa Berkas</t>
  </si>
  <si>
    <t>Komponen Bekas</t>
  </si>
  <si>
    <t>Pipa Bekas</t>
  </si>
  <si>
    <t>Komponen Bekas dan Pipa Bekas Lainnya</t>
  </si>
  <si>
    <t>Barang Pakai Habis</t>
  </si>
  <si>
    <r>
      <t>Pada hari ini Rabu tanggal</t>
    </r>
    <r>
      <rPr>
        <sz val="9"/>
        <rFont val="Arial"/>
        <family val="2"/>
      </rPr>
      <t xml:space="preserve"> 16 Nopember </t>
    </r>
    <r>
      <rPr>
        <sz val="9"/>
        <color theme="1"/>
        <rFont val="Arial"/>
        <family val="2"/>
      </rPr>
      <t xml:space="preserve"> telah dilakukan rekonsiliasi Saldo Persediaan semester I tahun 2022 antara: </t>
    </r>
  </si>
  <si>
    <t>5.1.2.01.01.0001</t>
  </si>
  <si>
    <t>5.1.2.01.01.0002</t>
  </si>
  <si>
    <t>5.1.2.01.01.0004</t>
  </si>
  <si>
    <t>5.1.2.01.01.0005</t>
  </si>
  <si>
    <t>5.1.2.01.01.0006</t>
  </si>
  <si>
    <t>5.1.2.01.01.0007</t>
  </si>
  <si>
    <t>5.1.2.01.01.0008</t>
  </si>
  <si>
    <t>5.1.2.01.01.0009</t>
  </si>
  <si>
    <t>5.1.2.01.01.0010</t>
  </si>
  <si>
    <t>5.1.2.01.01.0011</t>
  </si>
  <si>
    <t>5.1.2.01.01.0012</t>
  </si>
  <si>
    <t>5.1.2.01.01.0013</t>
  </si>
  <si>
    <t>5.1.2.01.01.0014</t>
  </si>
  <si>
    <t>5.1.2.01.01.0015</t>
  </si>
  <si>
    <t>5.1.2.01.01.0016</t>
  </si>
  <si>
    <t>5.1.2.01.01.0017</t>
  </si>
  <si>
    <t>5.1.2.01.01.0018</t>
  </si>
  <si>
    <t>5.1.2.01.01.0019</t>
  </si>
  <si>
    <t>5.1.2.01.01.0020</t>
  </si>
  <si>
    <t>5.1.2.01.01.0022</t>
  </si>
  <si>
    <t>5.1.2.01.01.0023</t>
  </si>
  <si>
    <t>5.1.2.01.01.0024</t>
  </si>
  <si>
    <t>5.1.2.01.01.0025</t>
  </si>
  <si>
    <t>5.1.2.01.01.0026</t>
  </si>
  <si>
    <t>5.1.2.01.01.0027</t>
  </si>
  <si>
    <t>5.1.2.01.01.0028</t>
  </si>
  <si>
    <t>5.1.2.01.01.0029</t>
  </si>
  <si>
    <t>5.1.2.01.01.0030</t>
  </si>
  <si>
    <t>5.1.2.01.01.0031</t>
  </si>
  <si>
    <t>5.1.2.01.01.0032</t>
  </si>
  <si>
    <t>5.1.2.01.01.0033</t>
  </si>
  <si>
    <t>5.1.2.01.01.0034</t>
  </si>
  <si>
    <t>5.1.2.01.01.0035</t>
  </si>
  <si>
    <t>5.1.2.01.01.0036</t>
  </si>
  <si>
    <t>5.1.2.01.01.0037</t>
  </si>
  <si>
    <t>5.1.2.01.01.0038</t>
  </si>
  <si>
    <t>5.1.2.01.01.0039</t>
  </si>
  <si>
    <t>5.1.2.01.01.0040</t>
  </si>
  <si>
    <t>5.1.2.01.01.0041</t>
  </si>
  <si>
    <t>5.1.2.01.01.0042</t>
  </si>
  <si>
    <t>5.1.2.01.01.0043</t>
  </si>
  <si>
    <t>5.1.2.01.01.0044</t>
  </si>
  <si>
    <t>5.1.2.01.01.0045</t>
  </si>
  <si>
    <t>5.1.2.01.01.0046</t>
  </si>
  <si>
    <t>5.1.2.01.01.0047</t>
  </si>
  <si>
    <t>5.1.2.01.01.0048</t>
  </si>
  <si>
    <t>5.1.2.01.01.0049</t>
  </si>
  <si>
    <t>5.1.2.01.01.0050</t>
  </si>
  <si>
    <t>5.1.2.01.01.0051</t>
  </si>
  <si>
    <t>5.1.2.01.02.0001</t>
  </si>
  <si>
    <t>5.1.2.01.02.0002</t>
  </si>
  <si>
    <t>5.1.2.01.02.0003</t>
  </si>
  <si>
    <t>5.1.2.01.02.0004</t>
  </si>
  <si>
    <t>5.1.2.01.02.0005</t>
  </si>
  <si>
    <t>5.1.2.01.02.0006</t>
  </si>
  <si>
    <t>5.1.2.01.02.0007</t>
  </si>
  <si>
    <t>5.1.2.01.02.0008</t>
  </si>
  <si>
    <t>5.1.2.01.02.0009</t>
  </si>
  <si>
    <t>5.1.2.01.02.0010</t>
  </si>
  <si>
    <t>5.1.2.01.02.0011</t>
  </si>
  <si>
    <t>5.1.2.01.02.0012</t>
  </si>
  <si>
    <t>5.1.2.01.02.0013</t>
  </si>
  <si>
    <t>5.1.2.01.03.0001</t>
  </si>
  <si>
    <t>5.1.2.01.03.0002</t>
  </si>
  <si>
    <t>5.1.2.01.03.0003</t>
  </si>
  <si>
    <t>5.1.2.01.01.0003</t>
  </si>
  <si>
    <t>CATATAN :</t>
  </si>
  <si>
    <t>KODE REKENING BELANJA PERSEDIAAN</t>
  </si>
  <si>
    <t>Dinas Lingkungan Hidup dan Perhubungan</t>
  </si>
  <si>
    <t>Sekretariat Daerah</t>
  </si>
  <si>
    <t>RSUD H Damanhuri</t>
  </si>
  <si>
    <t>Dinas Ketahanan Pangan dan Perikanan</t>
  </si>
  <si>
    <t>Dinas Pendidikan</t>
  </si>
  <si>
    <t>Dinas Kesehatan</t>
  </si>
  <si>
    <t>Badan Penanggulangan Bencana Daerah</t>
  </si>
  <si>
    <t>Dinas Sosial Pengendalian Penduduk Keluarga Berencana Pemberdayaan Perempuan dan Perlindungan Anak</t>
  </si>
  <si>
    <t>Dinas Pertanian</t>
  </si>
  <si>
    <t>Satuan Polisi Pamong Praja dan Pemadam Kebakaran</t>
  </si>
  <si>
    <t>Badan Perencanaan Pembangunan, Penelitian dan Pengembangan Daerah</t>
  </si>
  <si>
    <t>Badan Pengelola Keuangan dan Aset Daerah</t>
  </si>
  <si>
    <t>Dinas Kependudukan dan Pencatatan Sipil</t>
  </si>
  <si>
    <t>Dinas Pemuda Olahraga dan Pariwisata</t>
  </si>
  <si>
    <t>Dinas Perdagangan</t>
  </si>
  <si>
    <t>Badan Pengelola Pajak dan Retribusi Daerah</t>
  </si>
  <si>
    <r>
      <rPr>
        <b/>
        <i/>
        <sz val="9"/>
        <color rgb="FF333333"/>
        <rFont val="Arial"/>
      </rPr>
      <t>-&gt;</t>
    </r>
    <r>
      <rPr>
        <b/>
        <sz val="9"/>
        <color rgb="FF333333"/>
        <rFont val="Arial"/>
      </rPr>
      <t xml:space="preserve"> Grand Total</t>
    </r>
  </si>
  <si>
    <r>
      <rPr>
        <b/>
        <i/>
        <sz val="9"/>
        <color rgb="FF333333"/>
        <rFont val="Arial"/>
      </rPr>
      <t xml:space="preserve">-&gt; </t>
    </r>
    <r>
      <rPr>
        <b/>
        <sz val="9"/>
        <color rgb="FF333333"/>
        <rFont val="Arial"/>
      </rPr>
      <t>Total :</t>
    </r>
  </si>
  <si>
    <t>Kabupaten Hulu Sungai Tengah</t>
  </si>
  <si>
    <t>Kode Rek</t>
  </si>
  <si>
    <t>Pembahas I</t>
  </si>
  <si>
    <t>Pembahas II</t>
  </si>
  <si>
    <t>nama skpd</t>
  </si>
  <si>
    <t>nilai</t>
  </si>
  <si>
    <t>kode skpd</t>
  </si>
  <si>
    <t>2.05.01.01</t>
  </si>
  <si>
    <t>1.02.01.02</t>
  </si>
  <si>
    <t>2.03.01.01</t>
  </si>
  <si>
    <t>1.01.01.01</t>
  </si>
  <si>
    <t>1.02.01.01</t>
  </si>
  <si>
    <t>1.06.01.01</t>
  </si>
  <si>
    <t>1.06.02.01</t>
  </si>
  <si>
    <t>3.03.01.01</t>
  </si>
  <si>
    <t>1.05.01.01</t>
  </si>
  <si>
    <t>4.01.01.01</t>
  </si>
  <si>
    <t>4.03.01.01</t>
  </si>
  <si>
    <t>4.04.01.01</t>
  </si>
  <si>
    <t>2.06.01.01</t>
  </si>
  <si>
    <t>2.13.01.01</t>
  </si>
  <si>
    <t>3.06.01.01</t>
  </si>
  <si>
    <t>4.04.02.01</t>
  </si>
  <si>
    <t>persediaan</t>
  </si>
  <si>
    <t>Demikian Berita Acara Rekonsiliasi Persediaan ini dibuat dengan sebenarnya.</t>
  </si>
  <si>
    <t>Dengan hasil sebagai berikut:</t>
  </si>
  <si>
    <t>Laporan Stock Opname Persediaan Semester I Tahun (2022)</t>
  </si>
  <si>
    <t>1.1.7.01.03.01.005.00013</t>
  </si>
  <si>
    <t>Buku Agenda Keluar</t>
  </si>
  <si>
    <t>1.1.7.01.03.01.006.00001</t>
  </si>
  <si>
    <t>Map Plastik Lobang</t>
  </si>
  <si>
    <t>1.1.7.01.03.04.001.00003</t>
  </si>
  <si>
    <t>Materai @10.000</t>
  </si>
  <si>
    <t>Tinta Printer</t>
  </si>
  <si>
    <t>1.1.7.01.03.07.002.00002</t>
  </si>
  <si>
    <t>Tissue</t>
  </si>
  <si>
    <t>1.1.7.01.03.07.008.00004</t>
  </si>
  <si>
    <t>Wipol</t>
  </si>
  <si>
    <t>9.1.2.01.05.01.001.00028</t>
  </si>
  <si>
    <t>Sabun Cuci Tangan</t>
  </si>
  <si>
    <t>Bahan Cair</t>
  </si>
  <si>
    <t>19890113 202012 1 005</t>
  </si>
  <si>
    <t>19790101 200803 1 003</t>
  </si>
  <si>
    <t>ERMAYANTI, A.Md</t>
  </si>
  <si>
    <t>AFNI AFDILLAH, A.Md</t>
  </si>
  <si>
    <t>19841109 201503 2 002</t>
  </si>
  <si>
    <t>Barabai, 14 November 2022</t>
  </si>
  <si>
    <t>MUHAMMAD SALEH, SE.</t>
  </si>
  <si>
    <t>Binbangdal</t>
  </si>
  <si>
    <t>1.1.7.01.03.01.001.00015</t>
  </si>
  <si>
    <t>Canon (Black)</t>
  </si>
  <si>
    <t>1.1.7.01.03.01.003.00003</t>
  </si>
  <si>
    <t>Binder Clip 155</t>
  </si>
  <si>
    <t>Dos</t>
  </si>
  <si>
    <t>1.1.7.01.03.01.003.00010</t>
  </si>
  <si>
    <t>Paper clips</t>
  </si>
  <si>
    <t>Dus</t>
  </si>
  <si>
    <t>1.1.7.01.03.03.007.00019</t>
  </si>
  <si>
    <t>X - Banner (60 x 155)</t>
  </si>
  <si>
    <t>Pajak dan RD</t>
  </si>
  <si>
    <t>1.1.7.01.03.06.004.00003</t>
  </si>
  <si>
    <t>Tinta Cartridge</t>
  </si>
  <si>
    <t>5000 Lembar</t>
  </si>
  <si>
    <t>1.1.7.01.03.06.004.00010</t>
  </si>
  <si>
    <t>catridge hitam</t>
  </si>
  <si>
    <t>PBB dan BPHTB</t>
  </si>
  <si>
    <t>1.1.7.01.03.01.001.00002</t>
  </si>
  <si>
    <t>Ballpoint</t>
  </si>
  <si>
    <t>1.1.7.01.03.01.003.00002</t>
  </si>
  <si>
    <t>Binder Clip 111</t>
  </si>
  <si>
    <t>1.1.7.01.03.01.003.00004</t>
  </si>
  <si>
    <t>Binder Clip 200</t>
  </si>
  <si>
    <t>1.1.7.01.03.01.006.00008</t>
  </si>
  <si>
    <t>Box File</t>
  </si>
  <si>
    <t>1.1.7.01.03.01.012.00001</t>
  </si>
  <si>
    <t>Stapler kecil</t>
  </si>
  <si>
    <t>1.1.7.01.03.01.016.00009</t>
  </si>
  <si>
    <t>Gantungan ID Card</t>
  </si>
  <si>
    <t>1.1.7.01.03.03.007.00030</t>
  </si>
  <si>
    <t>Cetak Blanko Dasar</t>
  </si>
  <si>
    <t>1.1.7.01.03.06.004.00006</t>
  </si>
  <si>
    <t>Isi Ulang Toner</t>
  </si>
  <si>
    <t>1.1.7.01.03.06.004.00007</t>
  </si>
  <si>
    <t>Toner TN-2306</t>
  </si>
  <si>
    <t>unit</t>
  </si>
  <si>
    <t>Printer Brother DCP-L2540DW</t>
  </si>
  <si>
    <t>9.1.2.06.02.01.001.00005</t>
  </si>
  <si>
    <t>Fotocopy F4/A4</t>
  </si>
  <si>
    <t>9.1.2.06.03.01.001.00036</t>
  </si>
  <si>
    <t>Penjilidan</t>
  </si>
  <si>
    <t>Eksemplar</t>
  </si>
  <si>
    <t>Oplah 1 - 50 Lembar</t>
  </si>
  <si>
    <t>1.1.7.01.01.04.001.00010</t>
  </si>
  <si>
    <t>Pertalite</t>
  </si>
  <si>
    <t>liter</t>
  </si>
  <si>
    <t>1.1.7.01.01.04.003.00001</t>
  </si>
  <si>
    <t>Olie Hidrolik (SAE 10)</t>
  </si>
  <si>
    <t>1.1.7.01.03.01.001.00001</t>
  </si>
  <si>
    <t>Balliner</t>
  </si>
  <si>
    <t>1.1.7.01.03.01.001.00005</t>
  </si>
  <si>
    <t>Spidol warna</t>
  </si>
  <si>
    <t>12 Batang</t>
  </si>
  <si>
    <t>1.1.7.01.03.01.001.00007</t>
  </si>
  <si>
    <t>Spidol boardmaker</t>
  </si>
  <si>
    <t>1.1.7.01.03.01.001.00008</t>
  </si>
  <si>
    <t>Spidol permanen</t>
  </si>
  <si>
    <t>1.1.7.01.03.01.001.00011</t>
  </si>
  <si>
    <t>Pensil 2B isi 12</t>
  </si>
  <si>
    <t>1.1.7.01.03.01.003.00005</t>
  </si>
  <si>
    <t>Binder Clip 260</t>
  </si>
  <si>
    <t>1.1.7.01.03.01.005.00018</t>
  </si>
  <si>
    <t>Buku Ekspedisi</t>
  </si>
  <si>
    <t>1.1.7.01.03.01.006.00006</t>
  </si>
  <si>
    <t>Snelhecter (plastik)</t>
  </si>
  <si>
    <t>1.1.7.01.03.01.008.00001</t>
  </si>
  <si>
    <t>Rautan pensil kecil</t>
  </si>
  <si>
    <t>1.1.7.01.03.01.010.00002</t>
  </si>
  <si>
    <t>Lem Cair</t>
  </si>
  <si>
    <t>1.1.7.01.03.01.016.00002</t>
  </si>
  <si>
    <t>Bak stampel besar</t>
  </si>
  <si>
    <t>1.1.7.01.03.02.002.00028</t>
  </si>
  <si>
    <t>Cetak Lembar Diposisi</t>
  </si>
  <si>
    <t>1.1.7.01.03.02.003.00001</t>
  </si>
  <si>
    <t>Cetak Map SKPD</t>
  </si>
  <si>
    <t>1.1.7.01.03.06.006.00001</t>
  </si>
  <si>
    <t>Flashdisk</t>
  </si>
  <si>
    <t>1.1.7.01.03.07.008.00002</t>
  </si>
  <si>
    <t>Soklin Lantai</t>
  </si>
  <si>
    <t>1.1.7.01.03.07.012.00001</t>
  </si>
  <si>
    <t>Penyegar Ruangan</t>
  </si>
  <si>
    <t>1.1.7.01.03.08.001.00011</t>
  </si>
  <si>
    <t>Kabel Box</t>
  </si>
  <si>
    <t>Box 15 mtr</t>
  </si>
  <si>
    <t>1.1.7.01.03.08.002.00056</t>
  </si>
  <si>
    <t>Bola Lampu</t>
  </si>
  <si>
    <t>1.1.7.01.03.08.003.00005</t>
  </si>
  <si>
    <t>Stop kontak</t>
  </si>
  <si>
    <t>Dari Bahan Plastik</t>
  </si>
  <si>
    <t>1.1.7.01.03.08.010.00002</t>
  </si>
  <si>
    <t>Baterai</t>
  </si>
  <si>
    <t>1.1.7.01.03.08.013.00001</t>
  </si>
  <si>
    <t>Relay Box H4</t>
  </si>
  <si>
    <t>1.1.7.01.03.08.013.00002</t>
  </si>
  <si>
    <t>Relay Box Lampu</t>
  </si>
  <si>
    <t>1.1.7.01.03.08.013.00003</t>
  </si>
  <si>
    <t>Rack F210</t>
  </si>
  <si>
    <t>1.1.7.01.03.08.013.00004</t>
  </si>
  <si>
    <t>Link Stabilizer</t>
  </si>
  <si>
    <t>1.3.2.05.02.03.007.00003</t>
  </si>
  <si>
    <t>sabun cair</t>
  </si>
  <si>
    <t>1.3.2.07.02.05.025.00318</t>
  </si>
  <si>
    <t>SABUN ANTI BAKTERI</t>
  </si>
  <si>
    <t>1.3.2.07.02.05.025.00354</t>
  </si>
  <si>
    <t>Medipack Sterilization Roll</t>
  </si>
  <si>
    <t>rol</t>
  </si>
  <si>
    <t>1.3.2.16.01.03.001.00010</t>
  </si>
  <si>
    <t>ban luar</t>
  </si>
  <si>
    <t>1.3.2.16.01.03.001.00033</t>
  </si>
  <si>
    <t>busi</t>
  </si>
  <si>
    <t>biji</t>
  </si>
  <si>
    <t>1.3.2.16.01.03.001.00063</t>
  </si>
  <si>
    <t>baut</t>
  </si>
  <si>
    <t>9.1.2.01.05.01.001.00002</t>
  </si>
  <si>
    <t>Sapu Lantai</t>
  </si>
  <si>
    <t>9.1.2.01.05.01.001.00033</t>
  </si>
  <si>
    <t>Pembersih Kaca</t>
  </si>
  <si>
    <r>
      <rPr>
        <i/>
        <sz val="6"/>
        <color rgb="FF000000"/>
        <rFont val="Segoe UI"/>
      </rPr>
      <t xml:space="preserve">Print By AppPersedian 
</t>
    </r>
    <r>
      <rPr>
        <i/>
        <sz val="6"/>
        <color rgb="FF000000"/>
        <rFont val="Segoe UI"/>
      </rPr>
      <t>BPKAD HST</t>
    </r>
  </si>
  <si>
    <t>Mengetahui
Kepala Badan Pengelola Pajak dan Retribusi Daerah</t>
  </si>
  <si>
    <r>
      <rPr>
        <sz val="10"/>
        <color rgb="FF000000"/>
        <rFont val="Segoe UI"/>
      </rPr>
      <t xml:space="preserve">Barabai, ........................................
</t>
    </r>
    <r>
      <rPr>
        <sz val="10"/>
        <color rgb="FF000000"/>
        <rFont val="Segoe UI"/>
      </rPr>
      <t xml:space="preserve">Pengurus Barang Pengguna
</t>
    </r>
  </si>
  <si>
    <r>
      <rPr>
        <sz val="10"/>
        <color rgb="FF000000"/>
        <rFont val="Segoe UI"/>
      </rPr>
      <t xml:space="preserve">Verifikasi PPK
</t>
    </r>
  </si>
  <si>
    <t>Drs. H. Fahmi, MM
NIP.19640220 198602 1 005</t>
  </si>
  <si>
    <t>Anuari Delmi, SE
NIP.19770828 200701 1 013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</si>
</sst>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10421]#,##0;\-#,##0"/>
    <numFmt numFmtId="166" formatCode="[$-10421]&quot;Rp&quot;\ #,##0.00;\(&quot;Rp&quot;\ #,##0.00\);&quot;-&quot;"/>
  </numFmts>
  <fonts count="2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1"/>
      <name val="Calibri"/>
    </font>
    <font>
      <b/>
      <u/>
      <sz val="24"/>
      <color rgb="FF000000"/>
      <name val="Segoe UI Light"/>
    </font>
    <font>
      <b/>
      <sz val="9"/>
      <color rgb="FF666666"/>
      <name val="Arial"/>
    </font>
    <font>
      <b/>
      <sz val="9"/>
      <color rgb="FF333333"/>
      <name val="Arial"/>
    </font>
    <font>
      <b/>
      <i/>
      <sz val="9"/>
      <color rgb="FF333333"/>
      <name val="Arial"/>
    </font>
    <font>
      <sz val="9"/>
      <color rgb="FF333333"/>
      <name val="Arial"/>
    </font>
    <font>
      <i/>
      <sz val="9"/>
      <color rgb="FF808080"/>
      <name val="Arial"/>
    </font>
    <font>
      <sz val="20"/>
      <color rgb="FF000000"/>
      <name val="Segoe UI Light"/>
    </font>
    <font>
      <u/>
      <sz val="20"/>
      <color rgb="FF000000"/>
      <name val="Segoe UI Light"/>
    </font>
    <font>
      <sz val="11"/>
      <color theme="0"/>
      <name val="Calibri"/>
      <family val="2"/>
    </font>
    <font>
      <b/>
      <sz val="9"/>
      <name val="Arial"/>
      <family val="2"/>
    </font>
    <font>
      <i/>
      <sz val="9"/>
      <color theme="0" tint="-0.34998626667073579"/>
      <name val="Arial"/>
      <family val="2"/>
    </font>
    <font>
      <i/>
      <sz val="6"/>
      <color rgb="FF000000"/>
      <name val="Segoe UI"/>
    </font>
    <font>
      <sz val="10"/>
      <color rgb="FF000000"/>
      <name val="Segoe UI"/>
    </font>
  </fonts>
  <fills count="13">
    <fill>
      <patternFill patternType="none"/>
    </fill>
    <fill>
      <patternFill patternType="gray125"/>
    </fill>
    <fill>
      <patternFill patternType="solid">
        <fgColor rgb="FFF0FFF0"/>
        <bgColor rgb="FFF0FFF0"/>
      </patternFill>
    </fill>
    <fill>
      <patternFill patternType="solid">
        <fgColor rgb="FFF0FFFF"/>
        <bgColor rgb="FFF0FFFF"/>
      </patternFill>
    </fill>
    <fill>
      <patternFill patternType="solid">
        <fgColor rgb="FF8FBC8B"/>
        <bgColor rgb="FF8FBC8B"/>
      </patternFill>
    </fill>
    <fill>
      <patternFill patternType="solid">
        <fgColor rgb="FFFFFACD"/>
        <bgColor rgb="FFFFFACD"/>
      </patternFill>
    </fill>
    <fill>
      <patternFill patternType="solid">
        <fgColor rgb="FFFFDAB9"/>
        <bgColor rgb="FFFFDAB9"/>
      </patternFill>
    </fill>
    <fill>
      <patternFill patternType="solid">
        <fgColor rgb="FF87CEFA"/>
        <bgColor rgb="FF87CEFA"/>
      </patternFill>
    </fill>
    <fill>
      <patternFill patternType="solid">
        <fgColor rgb="FFF0F8FF"/>
        <bgColor rgb="FFF0F8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808080"/>
      </right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D3D3D3"/>
      </right>
      <top style="thin">
        <color rgb="FF696969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696969"/>
      </top>
      <bottom style="thin">
        <color rgb="FFD3D3D3"/>
      </bottom>
      <diagonal/>
    </border>
    <border>
      <left style="thin">
        <color rgb="FFD3D3D3"/>
      </left>
      <right style="thin">
        <color rgb="FF808080"/>
      </right>
      <top style="thin">
        <color rgb="FF696969"/>
      </top>
      <bottom style="thin">
        <color rgb="FFD3D3D3"/>
      </bottom>
      <diagonal/>
    </border>
    <border>
      <left style="thin">
        <color rgb="FF696969"/>
      </left>
      <right/>
      <top/>
      <bottom/>
      <diagonal/>
    </border>
    <border>
      <left style="thin">
        <color rgb="FF696969"/>
      </left>
      <right/>
      <top/>
      <bottom style="thin">
        <color rgb="FFD3D3D3"/>
      </bottom>
      <diagonal/>
    </border>
    <border>
      <left/>
      <right style="thin">
        <color rgb="FF696969"/>
      </right>
      <top/>
      <bottom style="thin">
        <color rgb="FFD3D3D3"/>
      </bottom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/>
      <right style="thin">
        <color rgb="FF808080"/>
      </right>
      <top/>
      <bottom style="thin">
        <color rgb="FF696969"/>
      </bottom>
      <diagonal/>
    </border>
    <border>
      <left/>
      <right style="thin">
        <color rgb="FFD3D3D3"/>
      </right>
      <top style="thin">
        <color rgb="FF696969"/>
      </top>
      <bottom style="thin">
        <color rgb="FFD3D3D3"/>
      </bottom>
      <diagonal/>
    </border>
    <border>
      <left/>
      <right/>
      <top style="thin">
        <color rgb="FF696969"/>
      </top>
      <bottom style="thin">
        <color rgb="FFD3D3D3"/>
      </bottom>
      <diagonal/>
    </border>
    <border>
      <left/>
      <right style="thin">
        <color rgb="FF808080"/>
      </right>
      <top style="thin">
        <color rgb="FF696969"/>
      </top>
      <bottom style="thin">
        <color rgb="FFD3D3D3"/>
      </bottom>
      <diagonal/>
    </border>
    <border>
      <left/>
      <right style="thin">
        <color rgb="FF696969"/>
      </right>
      <top style="thin">
        <color rgb="FF696969"/>
      </top>
      <bottom style="thin">
        <color rgb="FFD3D3D3"/>
      </bottom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 style="dotted">
        <color rgb="FFC0C0C0"/>
      </left>
      <right/>
      <top/>
      <bottom/>
      <diagonal/>
    </border>
    <border>
      <left/>
      <right style="dotted">
        <color rgb="FFC0C0C0"/>
      </right>
      <top/>
      <bottom/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 style="thin">
        <color rgb="FFD3D3D3"/>
      </top>
      <bottom/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thin">
        <color rgb="FFD3D3D3"/>
      </top>
      <bottom style="thin">
        <color rgb="FF696969"/>
      </bottom>
      <diagonal/>
    </border>
    <border>
      <left/>
      <right style="thin">
        <color rgb="FF696969"/>
      </right>
      <top style="thin">
        <color rgb="FFD3D3D3"/>
      </top>
      <bottom style="thin">
        <color rgb="FF696969"/>
      </bottom>
      <diagonal/>
    </border>
    <border>
      <left style="thin">
        <color rgb="FF808080"/>
      </left>
      <right/>
      <top style="thin">
        <color rgb="FFD3D3D3"/>
      </top>
      <bottom style="thin">
        <color rgb="FF696969"/>
      </bottom>
      <diagonal/>
    </border>
    <border>
      <left/>
      <right style="thin">
        <color rgb="FF808080"/>
      </right>
      <top style="thin">
        <color rgb="FFD3D3D3"/>
      </top>
      <bottom style="thin">
        <color rgb="FF69696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696969"/>
      </right>
      <top style="thin">
        <color rgb="FFD3D3D3"/>
      </top>
      <bottom style="thin">
        <color rgb="FFD3D3D3"/>
      </bottom>
      <diagonal/>
    </border>
    <border>
      <left style="thin">
        <color rgb="FF808080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808080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145">
    <xf numFmtId="0" fontId="1" fillId="0" borderId="0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8" fillId="0" borderId="0" xfId="2" quotePrefix="1" applyFont="1">
      <alignment vertical="top"/>
    </xf>
    <xf numFmtId="0" fontId="8" fillId="0" borderId="0" xfId="2" applyFont="1">
      <alignment vertical="top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9" borderId="6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/>
    </xf>
    <xf numFmtId="0" fontId="8" fillId="9" borderId="17" xfId="0" applyFont="1" applyFill="1" applyBorder="1" applyAlignment="1">
      <alignment vertical="top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10" xfId="0" applyFont="1" applyBorder="1"/>
    <xf numFmtId="0" fontId="6" fillId="0" borderId="11" xfId="0" applyFont="1" applyBorder="1"/>
    <xf numFmtId="0" fontId="5" fillId="0" borderId="12" xfId="0" applyFont="1" applyBorder="1" applyAlignment="1">
      <alignment vertical="center"/>
    </xf>
    <xf numFmtId="0" fontId="6" fillId="0" borderId="13" xfId="0" applyFont="1" applyBorder="1"/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5" xfId="0" applyFont="1" applyBorder="1"/>
    <xf numFmtId="0" fontId="6" fillId="0" borderId="16" xfId="0" applyFont="1" applyBorder="1"/>
    <xf numFmtId="0" fontId="11" fillId="0" borderId="0" xfId="2" applyFont="1">
      <alignment vertical="top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8" fillId="0" borderId="0" xfId="2" applyFont="1" applyAlignment="1">
      <alignment vertical="top"/>
    </xf>
    <xf numFmtId="0" fontId="8" fillId="0" borderId="17" xfId="0" applyFont="1" applyBorder="1" applyAlignment="1">
      <alignment vertical="top" wrapText="1"/>
    </xf>
    <xf numFmtId="0" fontId="5" fillId="10" borderId="8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vertical="top"/>
    </xf>
    <xf numFmtId="0" fontId="9" fillId="10" borderId="6" xfId="0" applyFont="1" applyFill="1" applyBorder="1" applyAlignment="1">
      <alignment vertical="top"/>
    </xf>
    <xf numFmtId="164" fontId="1" fillId="0" borderId="0" xfId="1" applyFont="1" applyFill="1" applyBorder="1"/>
    <xf numFmtId="164" fontId="12" fillId="10" borderId="8" xfId="1" applyFont="1" applyFill="1" applyBorder="1" applyAlignment="1">
      <alignment horizontal="right" vertical="center" wrapText="1"/>
    </xf>
    <xf numFmtId="164" fontId="5" fillId="0" borderId="8" xfId="1" applyFont="1" applyBorder="1" applyAlignment="1">
      <alignment horizontal="right" vertical="center" wrapText="1"/>
    </xf>
    <xf numFmtId="164" fontId="6" fillId="0" borderId="8" xfId="1" applyFont="1" applyBorder="1" applyAlignment="1">
      <alignment horizontal="right"/>
    </xf>
    <xf numFmtId="164" fontId="5" fillId="10" borderId="8" xfId="1" applyFont="1" applyFill="1" applyBorder="1" applyAlignment="1">
      <alignment horizontal="right" vertical="center" wrapText="1"/>
    </xf>
    <xf numFmtId="164" fontId="23" fillId="0" borderId="0" xfId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16" fillId="3" borderId="19" xfId="0" applyNumberFormat="1" applyFont="1" applyFill="1" applyBorder="1" applyAlignment="1">
      <alignment horizontal="center" vertical="top" wrapText="1" readingOrder="1"/>
    </xf>
    <xf numFmtId="0" fontId="16" fillId="4" borderId="19" xfId="0" applyNumberFormat="1" applyFont="1" applyFill="1" applyBorder="1" applyAlignment="1">
      <alignment horizontal="center" vertical="top" wrapText="1" readingOrder="1"/>
    </xf>
    <xf numFmtId="0" fontId="16" fillId="5" borderId="19" xfId="0" applyNumberFormat="1" applyFont="1" applyFill="1" applyBorder="1" applyAlignment="1">
      <alignment horizontal="center" vertical="top" wrapText="1" readingOrder="1"/>
    </xf>
    <xf numFmtId="0" fontId="16" fillId="6" borderId="19" xfId="0" applyNumberFormat="1" applyFont="1" applyFill="1" applyBorder="1" applyAlignment="1">
      <alignment horizontal="center" vertical="top" wrapText="1" readingOrder="1"/>
    </xf>
    <xf numFmtId="0" fontId="16" fillId="7" borderId="20" xfId="0" applyNumberFormat="1" applyFont="1" applyFill="1" applyBorder="1" applyAlignment="1">
      <alignment horizontal="center" vertical="top" wrapText="1" readingOrder="1"/>
    </xf>
    <xf numFmtId="0" fontId="19" fillId="0" borderId="4" xfId="0" applyNumberFormat="1" applyFont="1" applyFill="1" applyBorder="1" applyAlignment="1">
      <alignment horizontal="left" vertical="top" wrapText="1" readingOrder="1"/>
    </xf>
    <xf numFmtId="0" fontId="19" fillId="0" borderId="4" xfId="0" applyNumberFormat="1" applyFont="1" applyFill="1" applyBorder="1" applyAlignment="1">
      <alignment vertical="top" wrapText="1" readingOrder="1"/>
    </xf>
    <xf numFmtId="165" fontId="17" fillId="0" borderId="4" xfId="0" applyNumberFormat="1" applyFont="1" applyFill="1" applyBorder="1" applyAlignment="1">
      <alignment vertical="top" wrapText="1" readingOrder="1"/>
    </xf>
    <xf numFmtId="165" fontId="17" fillId="8" borderId="5" xfId="0" applyNumberFormat="1" applyFont="1" applyFill="1" applyBorder="1" applyAlignment="1">
      <alignment vertical="top" wrapText="1" readingOrder="1"/>
    </xf>
    <xf numFmtId="0" fontId="18" fillId="0" borderId="4" xfId="0" applyNumberFormat="1" applyFont="1" applyFill="1" applyBorder="1" applyAlignment="1">
      <alignment horizontal="left" vertical="top" wrapText="1" readingOrder="1"/>
    </xf>
    <xf numFmtId="0" fontId="17" fillId="0" borderId="4" xfId="0" applyNumberFormat="1" applyFont="1" applyFill="1" applyBorder="1" applyAlignment="1">
      <alignment vertical="top" wrapText="1" readingOrder="1"/>
    </xf>
    <xf numFmtId="0" fontId="17" fillId="0" borderId="5" xfId="0" applyNumberFormat="1" applyFont="1" applyFill="1" applyBorder="1" applyAlignment="1">
      <alignment vertical="top" wrapText="1" readingOrder="1"/>
    </xf>
    <xf numFmtId="165" fontId="19" fillId="0" borderId="4" xfId="0" applyNumberFormat="1" applyFont="1" applyFill="1" applyBorder="1" applyAlignment="1">
      <alignment vertical="top" wrapText="1" readingOrder="1"/>
    </xf>
    <xf numFmtId="165" fontId="19" fillId="8" borderId="5" xfId="0" applyNumberFormat="1" applyFont="1" applyFill="1" applyBorder="1" applyAlignment="1">
      <alignment vertical="top" wrapText="1" readingOrder="1"/>
    </xf>
    <xf numFmtId="0" fontId="19" fillId="0" borderId="25" xfId="0" applyNumberFormat="1" applyFont="1" applyFill="1" applyBorder="1" applyAlignment="1">
      <alignment horizontal="left" vertical="top" wrapText="1" readingOrder="1"/>
    </xf>
    <xf numFmtId="0" fontId="19" fillId="0" borderId="25" xfId="0" applyNumberFormat="1" applyFont="1" applyFill="1" applyBorder="1" applyAlignment="1">
      <alignment vertical="top" wrapText="1" readingOrder="1"/>
    </xf>
    <xf numFmtId="165" fontId="19" fillId="0" borderId="25" xfId="0" applyNumberFormat="1" applyFont="1" applyFill="1" applyBorder="1" applyAlignment="1">
      <alignment vertical="top" wrapText="1" readingOrder="1"/>
    </xf>
    <xf numFmtId="165" fontId="19" fillId="8" borderId="26" xfId="0" applyNumberFormat="1" applyFont="1" applyFill="1" applyBorder="1" applyAlignment="1">
      <alignment vertical="top" wrapText="1" readingOrder="1"/>
    </xf>
    <xf numFmtId="0" fontId="8" fillId="0" borderId="0" xfId="2" applyNumberFormat="1" applyFont="1" applyAlignment="1">
      <alignment horizontal="left" vertical="top"/>
    </xf>
    <xf numFmtId="0" fontId="8" fillId="0" borderId="0" xfId="2" applyFont="1" applyAlignment="1">
      <alignment horizontal="left" vertical="top"/>
    </xf>
    <xf numFmtId="0" fontId="5" fillId="11" borderId="8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vertical="top"/>
    </xf>
    <xf numFmtId="0" fontId="9" fillId="11" borderId="6" xfId="0" applyFont="1" applyFill="1" applyBorder="1" applyAlignment="1">
      <alignment vertical="center"/>
    </xf>
    <xf numFmtId="0" fontId="9" fillId="11" borderId="17" xfId="0" applyFont="1" applyFill="1" applyBorder="1" applyAlignment="1">
      <alignment vertical="top"/>
    </xf>
    <xf numFmtId="164" fontId="12" fillId="11" borderId="8" xfId="1" applyFont="1" applyFill="1" applyBorder="1" applyAlignment="1">
      <alignment horizontal="right" vertical="center" wrapText="1"/>
    </xf>
    <xf numFmtId="164" fontId="10" fillId="12" borderId="8" xfId="1" applyFont="1" applyFill="1" applyBorder="1" applyAlignment="1">
      <alignment horizontal="right" vertical="center"/>
    </xf>
    <xf numFmtId="0" fontId="24" fillId="12" borderId="8" xfId="0" applyFont="1" applyFill="1" applyBorder="1" applyAlignment="1">
      <alignment horizontal="center" vertical="center" wrapText="1"/>
    </xf>
    <xf numFmtId="164" fontId="25" fillId="0" borderId="0" xfId="0" applyNumberFormat="1" applyFont="1"/>
    <xf numFmtId="0" fontId="14" fillId="0" borderId="0" xfId="0" applyFont="1" applyFill="1" applyBorder="1"/>
    <xf numFmtId="0" fontId="8" fillId="0" borderId="0" xfId="2" applyFont="1" applyAlignment="1">
      <alignment horizontal="center" vertical="top"/>
    </xf>
    <xf numFmtId="0" fontId="12" fillId="10" borderId="17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12" fillId="12" borderId="6" xfId="0" applyFont="1" applyFill="1" applyBorder="1" applyAlignment="1">
      <alignment horizontal="center" vertical="center"/>
    </xf>
    <xf numFmtId="0" fontId="12" fillId="12" borderId="17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/>
    </xf>
    <xf numFmtId="0" fontId="8" fillId="0" borderId="0" xfId="2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0" fontId="14" fillId="0" borderId="2" xfId="0" applyNumberFormat="1" applyFont="1" applyFill="1" applyBorder="1" applyAlignment="1">
      <alignment vertical="top" wrapText="1"/>
    </xf>
    <xf numFmtId="0" fontId="14" fillId="0" borderId="3" xfId="0" applyNumberFormat="1" applyFont="1" applyFill="1" applyBorder="1" applyAlignment="1">
      <alignment vertical="top" wrapText="1"/>
    </xf>
    <xf numFmtId="0" fontId="21" fillId="0" borderId="0" xfId="0" applyNumberFormat="1" applyFont="1" applyFill="1" applyBorder="1" applyAlignment="1">
      <alignment horizontal="center" vertical="top" wrapText="1" readingOrder="1"/>
    </xf>
    <xf numFmtId="0" fontId="14" fillId="0" borderId="0" xfId="0" applyFont="1" applyFill="1" applyBorder="1"/>
    <xf numFmtId="0" fontId="22" fillId="0" borderId="0" xfId="0" applyNumberFormat="1" applyFont="1" applyFill="1" applyBorder="1" applyAlignment="1">
      <alignment horizontal="center" vertical="top" wrapText="1" readingOrder="1"/>
    </xf>
    <xf numFmtId="0" fontId="17" fillId="0" borderId="22" xfId="0" applyNumberFormat="1" applyFont="1" applyFill="1" applyBorder="1" applyAlignment="1">
      <alignment horizontal="center" vertical="top" wrapText="1" readingOrder="1"/>
    </xf>
    <xf numFmtId="0" fontId="14" fillId="0" borderId="21" xfId="0" applyNumberFormat="1" applyFont="1" applyFill="1" applyBorder="1" applyAlignment="1">
      <alignment vertical="top" wrapText="1"/>
    </xf>
    <xf numFmtId="0" fontId="14" fillId="0" borderId="2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top" wrapText="1" readingOrder="1"/>
    </xf>
    <xf numFmtId="0" fontId="14" fillId="0" borderId="25" xfId="0" applyNumberFormat="1" applyFont="1" applyFill="1" applyBorder="1" applyAlignment="1">
      <alignment vertical="top" wrapText="1"/>
    </xf>
    <xf numFmtId="0" fontId="16" fillId="2" borderId="18" xfId="0" applyNumberFormat="1" applyFont="1" applyFill="1" applyBorder="1" applyAlignment="1">
      <alignment horizontal="center" vertical="top" wrapText="1" readingOrder="1"/>
    </xf>
    <xf numFmtId="0" fontId="14" fillId="0" borderId="27" xfId="0" applyNumberFormat="1" applyFont="1" applyFill="1" applyBorder="1" applyAlignment="1">
      <alignment vertical="top" wrapText="1"/>
    </xf>
    <xf numFmtId="0" fontId="16" fillId="2" borderId="19" xfId="0" applyNumberFormat="1" applyFont="1" applyFill="1" applyBorder="1" applyAlignment="1">
      <alignment horizontal="center" vertical="top" wrapText="1" readingOrder="1"/>
    </xf>
    <xf numFmtId="0" fontId="14" fillId="0" borderId="28" xfId="0" applyNumberFormat="1" applyFont="1" applyFill="1" applyBorder="1" applyAlignment="1">
      <alignment vertical="top" wrapText="1"/>
    </xf>
    <xf numFmtId="0" fontId="16" fillId="3" borderId="19" xfId="0" applyNumberFormat="1" applyFont="1" applyFill="1" applyBorder="1" applyAlignment="1">
      <alignment horizontal="center" vertical="top" wrapText="1" readingOrder="1"/>
    </xf>
    <xf numFmtId="0" fontId="16" fillId="3" borderId="20" xfId="0" applyNumberFormat="1" applyFont="1" applyFill="1" applyBorder="1" applyAlignment="1">
      <alignment horizontal="center" vertical="top" wrapText="1" readingOrder="1"/>
    </xf>
    <xf numFmtId="0" fontId="14" fillId="0" borderId="29" xfId="0" applyNumberFormat="1" applyFont="1" applyFill="1" applyBorder="1" applyAlignment="1">
      <alignment vertical="top" wrapText="1"/>
    </xf>
    <xf numFmtId="0" fontId="16" fillId="4" borderId="19" xfId="0" applyNumberFormat="1" applyFont="1" applyFill="1" applyBorder="1" applyAlignment="1">
      <alignment horizontal="center" vertical="top" wrapText="1" readingOrder="1"/>
    </xf>
    <xf numFmtId="0" fontId="16" fillId="5" borderId="19" xfId="0" applyNumberFormat="1" applyFont="1" applyFill="1" applyBorder="1" applyAlignment="1">
      <alignment horizontal="center" vertical="top" wrapText="1" readingOrder="1"/>
    </xf>
    <xf numFmtId="0" fontId="16" fillId="6" borderId="19" xfId="0" applyNumberFormat="1" applyFont="1" applyFill="1" applyBorder="1" applyAlignment="1">
      <alignment horizontal="center" vertical="top" wrapText="1" readingOrder="1"/>
    </xf>
    <xf numFmtId="0" fontId="16" fillId="7" borderId="19" xfId="0" applyNumberFormat="1" applyFont="1" applyFill="1" applyBorder="1" applyAlignment="1">
      <alignment horizontal="center" vertical="top" wrapText="1" readingOrder="1"/>
    </xf>
    <xf numFmtId="0" fontId="14" fillId="0" borderId="30" xfId="0" applyNumberFormat="1" applyFont="1" applyFill="1" applyBorder="1" applyAlignment="1">
      <alignment vertical="top" wrapText="1"/>
    </xf>
    <xf numFmtId="0" fontId="18" fillId="0" borderId="4" xfId="0" applyNumberFormat="1" applyFont="1" applyFill="1" applyBorder="1" applyAlignment="1">
      <alignment horizontal="right" vertical="top" wrapText="1" readingOrder="1"/>
    </xf>
    <xf numFmtId="0" fontId="14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vertical="top" wrapText="1" readingOrder="1"/>
    </xf>
    <xf numFmtId="0" fontId="19" fillId="0" borderId="5" xfId="0" applyNumberFormat="1" applyFont="1" applyFill="1" applyBorder="1" applyAlignment="1">
      <alignment horizontal="center" vertical="top" wrapText="1" readingOrder="1"/>
    </xf>
    <xf numFmtId="0" fontId="14" fillId="0" borderId="5" xfId="0" applyNumberFormat="1" applyFont="1" applyFill="1" applyBorder="1" applyAlignment="1">
      <alignment vertical="top" wrapText="1"/>
    </xf>
    <xf numFmtId="166" fontId="17" fillId="0" borderId="4" xfId="0" applyNumberFormat="1" applyFont="1" applyFill="1" applyBorder="1" applyAlignment="1">
      <alignment vertical="top" wrapText="1" readingOrder="1"/>
    </xf>
    <xf numFmtId="166" fontId="17" fillId="8" borderId="4" xfId="0" applyNumberFormat="1" applyFont="1" applyFill="1" applyBorder="1" applyAlignment="1">
      <alignment vertical="top" wrapText="1" readingOrder="1"/>
    </xf>
    <xf numFmtId="0" fontId="14" fillId="0" borderId="23" xfId="0" applyNumberFormat="1" applyFont="1" applyFill="1" applyBorder="1" applyAlignment="1">
      <alignment vertical="top" wrapText="1"/>
    </xf>
    <xf numFmtId="0" fontId="17" fillId="0" borderId="4" xfId="0" applyNumberFormat="1" applyFont="1" applyFill="1" applyBorder="1" applyAlignment="1">
      <alignment vertical="top" wrapText="1" readingOrder="1"/>
    </xf>
    <xf numFmtId="0" fontId="17" fillId="0" borderId="5" xfId="0" applyNumberFormat="1" applyFont="1" applyFill="1" applyBorder="1" applyAlignment="1">
      <alignment horizontal="center" vertical="top" wrapText="1" readingOrder="1"/>
    </xf>
    <xf numFmtId="166" fontId="20" fillId="0" borderId="5" xfId="0" applyNumberFormat="1" applyFont="1" applyFill="1" applyBorder="1" applyAlignment="1">
      <alignment vertical="top" wrapText="1" readingOrder="1"/>
    </xf>
    <xf numFmtId="166" fontId="19" fillId="0" borderId="4" xfId="0" applyNumberFormat="1" applyFont="1" applyFill="1" applyBorder="1" applyAlignment="1">
      <alignment vertical="top" wrapText="1" readingOrder="1"/>
    </xf>
    <xf numFmtId="166" fontId="19" fillId="8" borderId="4" xfId="0" applyNumberFormat="1" applyFont="1" applyFill="1" applyBorder="1" applyAlignment="1">
      <alignment vertical="top" wrapText="1" readingOrder="1"/>
    </xf>
    <xf numFmtId="0" fontId="26" fillId="0" borderId="0" xfId="0" applyNumberFormat="1" applyFont="1" applyFill="1" applyBorder="1" applyAlignment="1">
      <alignment horizontal="center" vertical="top" wrapText="1" readingOrder="1"/>
    </xf>
    <xf numFmtId="0" fontId="27" fillId="0" borderId="0" xfId="0" applyNumberFormat="1" applyFont="1" applyFill="1" applyBorder="1" applyAlignment="1">
      <alignment horizontal="center" vertical="top" wrapText="1" readingOrder="1"/>
    </xf>
    <xf numFmtId="0" fontId="27" fillId="0" borderId="0" xfId="0" applyNumberFormat="1" applyFont="1" applyFill="1" applyBorder="1" applyAlignment="1">
      <alignment horizontal="left" vertical="top" wrapText="1" readingOrder="1"/>
    </xf>
    <xf numFmtId="0" fontId="27" fillId="0" borderId="37" xfId="0" applyNumberFormat="1" applyFont="1" applyFill="1" applyBorder="1" applyAlignment="1">
      <alignment horizontal="center" vertical="top" wrapText="1" readingOrder="1"/>
    </xf>
    <xf numFmtId="0" fontId="27" fillId="0" borderId="31" xfId="0" applyNumberFormat="1" applyFont="1" applyFill="1" applyBorder="1" applyAlignment="1">
      <alignment horizontal="center" vertical="top" wrapText="1" readingOrder="1"/>
    </xf>
    <xf numFmtId="0" fontId="27" fillId="0" borderId="32" xfId="0" applyNumberFormat="1" applyFont="1" applyFill="1" applyBorder="1" applyAlignment="1">
      <alignment horizontal="center" vertical="top" wrapText="1" readingOrder="1"/>
    </xf>
    <xf numFmtId="0" fontId="27" fillId="0" borderId="33" xfId="0" applyNumberFormat="1" applyFont="1" applyFill="1" applyBorder="1" applyAlignment="1">
      <alignment horizontal="center" vertical="top" wrapText="1" readingOrder="1"/>
    </xf>
    <xf numFmtId="0" fontId="27" fillId="0" borderId="34" xfId="0" applyNumberFormat="1" applyFont="1" applyFill="1" applyBorder="1" applyAlignment="1">
      <alignment horizontal="center" vertical="top" wrapText="1" readingOrder="1"/>
    </xf>
    <xf numFmtId="0" fontId="27" fillId="0" borderId="35" xfId="0" applyNumberFormat="1" applyFont="1" applyFill="1" applyBorder="1" applyAlignment="1">
      <alignment horizontal="center" vertical="top" wrapText="1" readingOrder="1"/>
    </xf>
    <xf numFmtId="0" fontId="27" fillId="0" borderId="36" xfId="0" applyNumberFormat="1" applyFont="1" applyFill="1" applyBorder="1" applyAlignment="1">
      <alignment horizontal="left" vertical="top" wrapText="1" readingOrder="1"/>
    </xf>
    <xf numFmtId="0" fontId="27" fillId="0" borderId="36" xfId="0" applyNumberFormat="1" applyFont="1" applyFill="1" applyBorder="1" applyAlignment="1">
      <alignment horizontal="center" vertical="top" wrapText="1" readingOrder="1"/>
    </xf>
    <xf numFmtId="166" fontId="19" fillId="8" borderId="38" xfId="0" applyNumberFormat="1" applyFont="1" applyFill="1" applyBorder="1" applyAlignment="1">
      <alignment vertical="top" wrapText="1" readingOrder="1"/>
    </xf>
    <xf numFmtId="166" fontId="19" fillId="8" borderId="39" xfId="0" applyNumberFormat="1" applyFont="1" applyFill="1" applyBorder="1" applyAlignment="1">
      <alignment vertical="top" wrapText="1" readingOrder="1"/>
    </xf>
    <xf numFmtId="166" fontId="19" fillId="0" borderId="38" xfId="0" applyNumberFormat="1" applyFont="1" applyFill="1" applyBorder="1" applyAlignment="1">
      <alignment vertical="top" wrapText="1" readingOrder="1"/>
    </xf>
    <xf numFmtId="166" fontId="19" fillId="0" borderId="40" xfId="0" applyNumberFormat="1" applyFont="1" applyFill="1" applyBorder="1" applyAlignment="1">
      <alignment vertical="top" wrapText="1" readingOrder="1"/>
    </xf>
    <xf numFmtId="0" fontId="19" fillId="0" borderId="40" xfId="0" applyNumberFormat="1" applyFont="1" applyFill="1" applyBorder="1" applyAlignment="1">
      <alignment horizontal="center" vertical="top" wrapText="1" readingOrder="1"/>
    </xf>
    <xf numFmtId="0" fontId="19" fillId="0" borderId="41" xfId="0" applyNumberFormat="1" applyFont="1" applyFill="1" applyBorder="1" applyAlignment="1">
      <alignment horizontal="center" vertical="top" wrapText="1" readingOrder="1"/>
    </xf>
    <xf numFmtId="166" fontId="20" fillId="0" borderId="38" xfId="0" applyNumberFormat="1" applyFont="1" applyFill="1" applyBorder="1" applyAlignment="1">
      <alignment vertical="top" wrapText="1" readingOrder="1"/>
    </xf>
    <xf numFmtId="166" fontId="20" fillId="0" borderId="41" xfId="0" applyNumberFormat="1" applyFont="1" applyFill="1" applyBorder="1" applyAlignment="1">
      <alignment vertical="top" wrapText="1" readingOrder="1"/>
    </xf>
    <xf numFmtId="0" fontId="19" fillId="0" borderId="38" xfId="0" applyNumberFormat="1" applyFont="1" applyFill="1" applyBorder="1" applyAlignment="1">
      <alignment vertical="top" wrapText="1" readingOrder="1"/>
    </xf>
    <xf numFmtId="166" fontId="19" fillId="8" borderId="42" xfId="0" applyNumberFormat="1" applyFont="1" applyFill="1" applyBorder="1" applyAlignment="1">
      <alignment vertical="top" wrapText="1" readingOrder="1"/>
    </xf>
    <xf numFmtId="166" fontId="19" fillId="8" borderId="43" xfId="0" applyNumberFormat="1" applyFont="1" applyFill="1" applyBorder="1" applyAlignment="1">
      <alignment vertical="top" wrapText="1" readingOrder="1"/>
    </xf>
    <xf numFmtId="166" fontId="19" fillId="0" borderId="42" xfId="0" applyNumberFormat="1" applyFont="1" applyFill="1" applyBorder="1" applyAlignment="1">
      <alignment vertical="top" wrapText="1" readingOrder="1"/>
    </xf>
    <xf numFmtId="166" fontId="19" fillId="0" borderId="44" xfId="0" applyNumberFormat="1" applyFont="1" applyFill="1" applyBorder="1" applyAlignment="1">
      <alignment vertical="top" wrapText="1" readingOrder="1"/>
    </xf>
    <xf numFmtId="0" fontId="19" fillId="0" borderId="44" xfId="0" applyNumberFormat="1" applyFont="1" applyFill="1" applyBorder="1" applyAlignment="1">
      <alignment horizontal="center" vertical="top" wrapText="1" readingOrder="1"/>
    </xf>
    <xf numFmtId="0" fontId="19" fillId="0" borderId="45" xfId="0" applyNumberFormat="1" applyFont="1" applyFill="1" applyBorder="1" applyAlignment="1">
      <alignment horizontal="center" vertical="top" wrapText="1" readingOrder="1"/>
    </xf>
    <xf numFmtId="166" fontId="20" fillId="0" borderId="42" xfId="0" applyNumberFormat="1" applyFont="1" applyFill="1" applyBorder="1" applyAlignment="1">
      <alignment vertical="top" wrapText="1" readingOrder="1"/>
    </xf>
    <xf numFmtId="166" fontId="20" fillId="0" borderId="45" xfId="0" applyNumberFormat="1" applyFont="1" applyFill="1" applyBorder="1" applyAlignment="1">
      <alignment vertical="top" wrapText="1" readingOrder="1"/>
    </xf>
    <xf numFmtId="0" fontId="19" fillId="0" borderId="42" xfId="0" applyNumberFormat="1" applyFont="1" applyFill="1" applyBorder="1" applyAlignment="1">
      <alignment vertical="top" wrapText="1" readingOrder="1"/>
    </xf>
  </cellXfs>
  <cellStyles count="3">
    <cellStyle name="Comma" xfId="1" builtinId="3"/>
    <cellStyle name="Normal" xfId="0" builtinId="0"/>
    <cellStyle name="Normal 2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0FFF0"/>
      <rgbColor rgb="00D3D3D3"/>
      <rgbColor rgb="00666666"/>
      <rgbColor rgb="00F0FFFF"/>
      <rgbColor rgb="00808080"/>
      <rgbColor rgb="008FBC8B"/>
      <rgbColor rgb="00FFFACD"/>
      <rgbColor rgb="00FFDAB9"/>
      <rgbColor rgb="0087CEFA"/>
      <rgbColor rgb="00333333"/>
      <rgbColor rgb="00F0F8FF"/>
      <rgbColor rgb="00008080"/>
      <rgbColor rgb="00C0C0C0"/>
      <rgbColor rgb="00FF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08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107</xdr:row>
      <xdr:rowOff>0</xdr:rowOff>
    </xdr:from>
    <xdr:to>
      <xdr:col>3</xdr:col>
      <xdr:colOff>431800</xdr:colOff>
      <xdr:row>110</xdr:row>
      <xdr:rowOff>50800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21097875"/>
          <a:ext cx="688975" cy="584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bl_SaldoAwal" displayName="tbl_SaldoAwal" ref="A1:D42" totalsRowShown="0" headerRowDxfId="5" dataDxfId="4" headerRowCellStyle="Comma" dataCellStyle="Comma">
  <autoFilter ref="A1:D42"/>
  <sortState ref="A2:D42">
    <sortCondition ref="B1:B42"/>
  </sortState>
  <tableColumns count="4">
    <tableColumn id="1" name="kode skpd" dataDxfId="3" dataCellStyle="Comma"/>
    <tableColumn id="2" name="nama skpd" dataDxfId="2" dataCellStyle="Comma"/>
    <tableColumn id="3" name="nilai" dataDxfId="1" dataCellStyle="Comma"/>
    <tableColumn id="4" name="persediaan" dataDxfId="0" dataCellStyle="Comm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134"/>
  <sheetViews>
    <sheetView showGridLines="0" tabSelected="1" view="pageBreakPreview" topLeftCell="A9" zoomScaleNormal="100" zoomScaleSheetLayoutView="100" workbookViewId="0">
      <selection activeCell="H27" sqref="H27"/>
    </sheetView>
  </sheetViews>
  <sheetFormatPr defaultRowHeight="12" x14ac:dyDescent="0.2"/>
  <cols>
    <col min="1" max="1" width="5.28515625" style="2" customWidth="1"/>
    <col min="2" max="3" width="5.140625" style="2" customWidth="1"/>
    <col min="4" max="4" width="19.42578125" style="2" customWidth="1"/>
    <col min="5" max="6" width="2.140625" style="2" customWidth="1"/>
    <col min="7" max="7" width="28.5703125" style="2" customWidth="1"/>
    <col min="8" max="8" width="17.5703125" style="2" customWidth="1"/>
    <col min="9" max="9" width="18.140625" style="2" customWidth="1"/>
    <col min="10" max="10" width="15.85546875" style="2" customWidth="1"/>
    <col min="11" max="11" width="17.28515625" style="2" customWidth="1"/>
    <col min="12" max="12" width="6" style="2" customWidth="1"/>
    <col min="13" max="16384" width="9.140625" style="2"/>
  </cols>
  <sheetData>
    <row r="2" spans="3:13" ht="14.25" x14ac:dyDescent="0.2">
      <c r="C2" s="77" t="s">
        <v>30</v>
      </c>
      <c r="D2" s="77"/>
      <c r="E2" s="77"/>
      <c r="F2" s="77"/>
      <c r="G2" s="77"/>
      <c r="H2" s="77"/>
      <c r="I2" s="77"/>
      <c r="J2" s="77"/>
      <c r="K2" s="77"/>
      <c r="L2" s="1"/>
      <c r="M2" s="1"/>
    </row>
    <row r="3" spans="3:13" ht="14.25" x14ac:dyDescent="0.2">
      <c r="C3" s="77" t="str">
        <f>Rekap_App!B4</f>
        <v>Badan Pengelola Pajak dan Retribusi Daerah</v>
      </c>
      <c r="D3" s="77"/>
      <c r="E3" s="77"/>
      <c r="F3" s="77"/>
      <c r="G3" s="77"/>
      <c r="H3" s="77"/>
      <c r="I3" s="77"/>
      <c r="J3" s="77"/>
      <c r="K3" s="77"/>
      <c r="L3" s="1"/>
      <c r="M3" s="1"/>
    </row>
    <row r="4" spans="3:13" ht="14.25" x14ac:dyDescent="0.2">
      <c r="C4" s="77" t="s">
        <v>31</v>
      </c>
      <c r="D4" s="77"/>
      <c r="E4" s="77"/>
      <c r="F4" s="77"/>
      <c r="G4" s="77"/>
      <c r="H4" s="77"/>
      <c r="I4" s="77"/>
      <c r="J4" s="77"/>
      <c r="K4" s="77"/>
      <c r="L4" s="1"/>
      <c r="M4" s="1"/>
    </row>
    <row r="5" spans="3:13" x14ac:dyDescent="0.2">
      <c r="C5" s="3"/>
      <c r="D5" s="3"/>
    </row>
    <row r="6" spans="3:13" ht="12" customHeight="1" x14ac:dyDescent="0.2">
      <c r="C6" s="78" t="s">
        <v>130</v>
      </c>
      <c r="D6" s="78"/>
      <c r="E6" s="78"/>
      <c r="F6" s="78"/>
      <c r="G6" s="78"/>
      <c r="H6" s="78"/>
      <c r="I6" s="78"/>
      <c r="J6" s="78"/>
      <c r="K6" s="78"/>
      <c r="L6" s="4"/>
      <c r="M6" s="4"/>
    </row>
    <row r="7" spans="3:13" ht="10.5" customHeight="1" x14ac:dyDescent="0.2">
      <c r="C7" s="5"/>
      <c r="D7" s="5"/>
      <c r="E7" s="5"/>
      <c r="F7" s="5"/>
      <c r="G7" s="5"/>
      <c r="H7" s="4"/>
      <c r="I7" s="4"/>
      <c r="J7" s="4"/>
      <c r="K7" s="4"/>
      <c r="L7" s="4"/>
      <c r="M7" s="4"/>
    </row>
    <row r="8" spans="3:13" x14ac:dyDescent="0.2">
      <c r="C8" s="6" t="s">
        <v>38</v>
      </c>
      <c r="D8" s="7" t="s">
        <v>3</v>
      </c>
      <c r="E8" s="7" t="s">
        <v>39</v>
      </c>
      <c r="F8" s="7" t="s">
        <v>260</v>
      </c>
      <c r="J8" s="7"/>
      <c r="K8" s="7"/>
      <c r="L8" s="7"/>
      <c r="M8" s="7"/>
    </row>
    <row r="9" spans="3:13" x14ac:dyDescent="0.2">
      <c r="C9" s="7"/>
      <c r="D9" s="7" t="s">
        <v>40</v>
      </c>
      <c r="E9" s="7" t="s">
        <v>39</v>
      </c>
      <c r="F9" s="7" t="s">
        <v>41</v>
      </c>
      <c r="J9" s="7"/>
      <c r="K9" s="7"/>
      <c r="L9" s="7"/>
      <c r="M9" s="7"/>
    </row>
    <row r="10" spans="3:13" x14ac:dyDescent="0.2">
      <c r="C10" s="7"/>
      <c r="D10" s="7" t="s">
        <v>42</v>
      </c>
      <c r="E10" s="7" t="s">
        <v>39</v>
      </c>
      <c r="F10" s="7" t="s">
        <v>262</v>
      </c>
      <c r="J10" s="7"/>
      <c r="K10" s="7"/>
      <c r="L10" s="7"/>
      <c r="M10" s="7"/>
    </row>
    <row r="11" spans="3:13" ht="9.75" customHeight="1" x14ac:dyDescent="0.2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3" x14ac:dyDescent="0.2">
      <c r="C12" s="6" t="s">
        <v>43</v>
      </c>
      <c r="D12" s="7" t="s">
        <v>3</v>
      </c>
      <c r="E12" s="7" t="s">
        <v>39</v>
      </c>
      <c r="F12" s="7" t="s">
        <v>261</v>
      </c>
      <c r="G12" s="7"/>
      <c r="H12" s="7"/>
      <c r="I12" s="7"/>
      <c r="J12" s="7"/>
      <c r="K12" s="7"/>
      <c r="L12" s="7"/>
      <c r="M12" s="7"/>
    </row>
    <row r="13" spans="3:13" x14ac:dyDescent="0.2">
      <c r="C13" s="7"/>
      <c r="D13" s="7" t="s">
        <v>40</v>
      </c>
      <c r="E13" s="7" t="s">
        <v>39</v>
      </c>
      <c r="F13" s="7" t="s">
        <v>219</v>
      </c>
      <c r="G13" s="7"/>
      <c r="H13" s="7"/>
      <c r="I13" s="7"/>
      <c r="J13" s="7"/>
      <c r="K13" s="7"/>
      <c r="L13" s="7"/>
      <c r="M13" s="7"/>
    </row>
    <row r="14" spans="3:13" x14ac:dyDescent="0.2">
      <c r="C14" s="7"/>
      <c r="D14" s="7" t="s">
        <v>42</v>
      </c>
      <c r="E14" s="7" t="s">
        <v>39</v>
      </c>
      <c r="F14" s="7" t="s">
        <v>258</v>
      </c>
      <c r="G14" s="7"/>
      <c r="H14" s="7"/>
      <c r="I14" s="7"/>
      <c r="J14" s="7"/>
      <c r="K14" s="7"/>
      <c r="L14" s="7"/>
      <c r="M14" s="7"/>
    </row>
    <row r="15" spans="3:13" ht="9" customHeight="1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3:13" x14ac:dyDescent="0.2">
      <c r="C16" s="7" t="s">
        <v>45</v>
      </c>
      <c r="D16" s="7" t="s">
        <v>3</v>
      </c>
      <c r="E16" s="7" t="s">
        <v>39</v>
      </c>
      <c r="F16" s="7" t="s">
        <v>264</v>
      </c>
      <c r="G16" s="7"/>
      <c r="H16" s="7"/>
      <c r="I16" s="7"/>
      <c r="J16" s="7"/>
      <c r="K16" s="7"/>
      <c r="L16" s="7"/>
      <c r="M16" s="7"/>
    </row>
    <row r="17" spans="3:13" x14ac:dyDescent="0.2">
      <c r="C17" s="7"/>
      <c r="D17" s="7" t="s">
        <v>40</v>
      </c>
      <c r="E17" s="7" t="s">
        <v>39</v>
      </c>
      <c r="F17" s="7" t="s">
        <v>220</v>
      </c>
      <c r="G17" s="7"/>
      <c r="H17" s="7"/>
      <c r="I17" s="7"/>
      <c r="J17" s="7"/>
      <c r="K17" s="7"/>
      <c r="L17" s="7"/>
      <c r="M17" s="7"/>
    </row>
    <row r="18" spans="3:13" x14ac:dyDescent="0.2">
      <c r="C18" s="7"/>
      <c r="D18" s="7" t="s">
        <v>42</v>
      </c>
      <c r="E18" s="7" t="s">
        <v>39</v>
      </c>
      <c r="F18" s="7" t="s">
        <v>259</v>
      </c>
      <c r="G18" s="7"/>
      <c r="H18" s="7"/>
      <c r="I18" s="7"/>
      <c r="J18" s="7"/>
      <c r="K18" s="7"/>
      <c r="L18" s="7"/>
      <c r="M18" s="7"/>
    </row>
    <row r="19" spans="3:13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3:13" ht="17.25" customHeight="1" x14ac:dyDescent="0.2">
      <c r="C20" s="7" t="s">
        <v>242</v>
      </c>
      <c r="E20" s="7"/>
      <c r="F20" s="7"/>
      <c r="G20" s="7"/>
      <c r="H20" s="7"/>
      <c r="I20" s="7"/>
      <c r="J20" s="7"/>
      <c r="K20" s="7"/>
      <c r="L20" s="7"/>
      <c r="M20" s="7"/>
    </row>
    <row r="21" spans="3:13" ht="14.25" customHeight="1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3:13" ht="35.25" customHeight="1" x14ac:dyDescent="0.2">
      <c r="C22" s="67" t="s">
        <v>46</v>
      </c>
      <c r="D22" s="67" t="s">
        <v>198</v>
      </c>
      <c r="E22" s="79" t="s">
        <v>47</v>
      </c>
      <c r="F22" s="79"/>
      <c r="G22" s="79"/>
      <c r="H22" s="67" t="s">
        <v>32</v>
      </c>
      <c r="I22" s="67" t="s">
        <v>33</v>
      </c>
      <c r="J22" s="67" t="s">
        <v>48</v>
      </c>
      <c r="K22" s="67" t="s">
        <v>49</v>
      </c>
    </row>
    <row r="23" spans="3:13" ht="28.5" customHeight="1" x14ac:dyDescent="0.2">
      <c r="C23" s="61"/>
      <c r="D23" s="62"/>
      <c r="E23" s="63" t="s">
        <v>129</v>
      </c>
      <c r="F23" s="64"/>
      <c r="G23" s="64"/>
      <c r="H23" s="65">
        <f>H24+H37+H49+H63+H66+H69+H72+H76+H81</f>
        <v>156368849.88</v>
      </c>
      <c r="I23" s="65">
        <f t="shared" ref="I23:K23" si="0">I24+I37+I49+I63+I66+I69+I72+I76+I81</f>
        <v>56344300</v>
      </c>
      <c r="J23" s="65">
        <f t="shared" si="0"/>
        <v>199140349.88</v>
      </c>
      <c r="K23" s="65">
        <f t="shared" si="0"/>
        <v>13572800</v>
      </c>
    </row>
    <row r="24" spans="3:13" ht="25.5" customHeight="1" x14ac:dyDescent="0.2">
      <c r="C24" s="31"/>
      <c r="D24" s="32"/>
      <c r="E24" s="33"/>
      <c r="F24" s="71" t="s">
        <v>50</v>
      </c>
      <c r="G24" s="72"/>
      <c r="H24" s="38">
        <f>SUM(H25:H36)</f>
        <v>0</v>
      </c>
      <c r="I24" s="38">
        <f t="shared" ref="I24:K24" si="1">SUM(I25:I36)</f>
        <v>8704000</v>
      </c>
      <c r="J24" s="38">
        <f t="shared" si="1"/>
        <v>8704000</v>
      </c>
      <c r="K24" s="38">
        <f t="shared" si="1"/>
        <v>0</v>
      </c>
    </row>
    <row r="25" spans="3:13" ht="25.5" customHeight="1" x14ac:dyDescent="0.2">
      <c r="C25" s="8"/>
      <c r="D25" s="9" t="s">
        <v>131</v>
      </c>
      <c r="E25" s="10"/>
      <c r="F25" s="11"/>
      <c r="G25" s="12" t="s">
        <v>51</v>
      </c>
      <c r="H25" s="36">
        <f>SUMIFS(tbl_SaldoAwal[nilai],tbl_SaldoAwal[persediaan],'Berita Acara'!G25,tbl_SaldoAwal[nama skpd],'Berita Acara'!$C$3)</f>
        <v>0</v>
      </c>
      <c r="I25" s="36">
        <f>SUMIFS(Rekap_App!W:W,Rekap_App!H:H,D25)</f>
        <v>0</v>
      </c>
      <c r="J25" s="36">
        <f>IF($H$105=$H$106,H25+SUMIFS(Rekap_App!Y:Y,Rekap_App!H:H,D25),SUMIFS(Rekap_App!Y:Y,Rekap_App!H:H,D25))</f>
        <v>0</v>
      </c>
      <c r="K25" s="37">
        <f>SUMIFS(Rekap_App!AA:AA,Rekap_App!H:H,D25)</f>
        <v>0</v>
      </c>
    </row>
    <row r="26" spans="3:13" ht="25.5" customHeight="1" x14ac:dyDescent="0.2">
      <c r="C26" s="8"/>
      <c r="D26" s="9" t="s">
        <v>132</v>
      </c>
      <c r="E26" s="10"/>
      <c r="F26" s="11"/>
      <c r="G26" s="12" t="s">
        <v>52</v>
      </c>
      <c r="H26" s="36">
        <f>SUMIFS(tbl_SaldoAwal[nilai],tbl_SaldoAwal[persediaan],'Berita Acara'!G26,tbl_SaldoAwal[nama skpd],'Berita Acara'!$C$3)</f>
        <v>0</v>
      </c>
      <c r="I26" s="36">
        <f>SUMIFS(Rekap_App!W:W,Rekap_App!H:H,D26)</f>
        <v>0</v>
      </c>
      <c r="J26" s="36">
        <f>IF($H$105=$H$106,H26+SUMIFS(Rekap_App!Y:Y,Rekap_App!H:H,D26),SUMIFS(Rekap_App!Y:Y,Rekap_App!H:H,D26))</f>
        <v>0</v>
      </c>
      <c r="K26" s="37">
        <f>SUMIFS(Rekap_App!AA:AA,Rekap_App!H:H,D26)</f>
        <v>0</v>
      </c>
    </row>
    <row r="27" spans="3:13" ht="25.5" customHeight="1" x14ac:dyDescent="0.2">
      <c r="C27" s="8"/>
      <c r="D27" s="9" t="s">
        <v>196</v>
      </c>
      <c r="E27" s="13"/>
      <c r="F27" s="14"/>
      <c r="G27" s="15" t="s">
        <v>53</v>
      </c>
      <c r="H27" s="36">
        <f>SUMIFS(tbl_SaldoAwal[nilai],tbl_SaldoAwal[persediaan],'Berita Acara'!G27,tbl_SaldoAwal[nama skpd],'Berita Acara'!$C$3)</f>
        <v>0</v>
      </c>
      <c r="I27" s="36">
        <f>SUMIFS(Rekap_App!W:W,Rekap_App!H:H,D27)</f>
        <v>0</v>
      </c>
      <c r="J27" s="36">
        <f>IF($H$105=$H$106,H27+SUMIFS(Rekap_App!Y:Y,Rekap_App!H:H,D27),SUMIFS(Rekap_App!Y:Y,Rekap_App!H:H,D27))</f>
        <v>0</v>
      </c>
      <c r="K27" s="37">
        <f>SUMIFS(Rekap_App!AA:AA,Rekap_App!H:H,D27)</f>
        <v>0</v>
      </c>
    </row>
    <row r="28" spans="3:13" ht="25.5" customHeight="1" x14ac:dyDescent="0.2">
      <c r="C28" s="8"/>
      <c r="D28" s="9" t="s">
        <v>133</v>
      </c>
      <c r="E28" s="10"/>
      <c r="F28" s="11"/>
      <c r="G28" s="12" t="s">
        <v>54</v>
      </c>
      <c r="H28" s="36">
        <f>SUMIFS(tbl_SaldoAwal[nilai],tbl_SaldoAwal[persediaan],'Berita Acara'!G28,tbl_SaldoAwal[nama skpd],'Berita Acara'!$C$3)</f>
        <v>0</v>
      </c>
      <c r="I28" s="36">
        <f>SUMIFS(Rekap_App!W:W,Rekap_App!H:H,D28)</f>
        <v>5680000</v>
      </c>
      <c r="J28" s="36">
        <f>IF($H$105=$H$106,H28+SUMIFS(Rekap_App!Y:Y,Rekap_App!H:H,D28),SUMIFS(Rekap_App!Y:Y,Rekap_App!H:H,D28))</f>
        <v>5680000</v>
      </c>
      <c r="K28" s="37">
        <f>SUMIFS(Rekap_App!AA:AA,Rekap_App!H:H,D28)</f>
        <v>0</v>
      </c>
    </row>
    <row r="29" spans="3:13" ht="25.5" customHeight="1" x14ac:dyDescent="0.2">
      <c r="C29" s="8"/>
      <c r="D29" s="9" t="s">
        <v>134</v>
      </c>
      <c r="E29" s="10"/>
      <c r="F29" s="11"/>
      <c r="G29" s="12" t="s">
        <v>55</v>
      </c>
      <c r="H29" s="36">
        <f>SUMIFS(tbl_SaldoAwal[nilai],tbl_SaldoAwal[persediaan],'Berita Acara'!G29,tbl_SaldoAwal[nama skpd],'Berita Acara'!$C$3)</f>
        <v>0</v>
      </c>
      <c r="I29" s="36">
        <f>SUMIFS(Rekap_App!W:W,Rekap_App!H:H,D29)</f>
        <v>0</v>
      </c>
      <c r="J29" s="36">
        <f>IF($H$105=$H$106,H29+SUMIFS(Rekap_App!Y:Y,Rekap_App!H:H,D29),SUMIFS(Rekap_App!Y:Y,Rekap_App!H:H,D29))</f>
        <v>0</v>
      </c>
      <c r="K29" s="37">
        <f>SUMIFS(Rekap_App!AA:AA,Rekap_App!H:H,D29)</f>
        <v>0</v>
      </c>
    </row>
    <row r="30" spans="3:13" ht="25.5" customHeight="1" x14ac:dyDescent="0.2">
      <c r="C30" s="8"/>
      <c r="D30" s="9" t="s">
        <v>135</v>
      </c>
      <c r="E30" s="10"/>
      <c r="F30" s="11"/>
      <c r="G30" s="12" t="s">
        <v>56</v>
      </c>
      <c r="H30" s="36">
        <f>SUMIFS(tbl_SaldoAwal[nilai],tbl_SaldoAwal[persediaan],'Berita Acara'!G30,tbl_SaldoAwal[nama skpd],'Berita Acara'!$C$3)</f>
        <v>0</v>
      </c>
      <c r="I30" s="36">
        <f>SUMIFS(Rekap_App!W:W,Rekap_App!H:H,D30)</f>
        <v>0</v>
      </c>
      <c r="J30" s="36">
        <f>IF($H$105=$H$106,H30+SUMIFS(Rekap_App!Y:Y,Rekap_App!H:H,D30),SUMIFS(Rekap_App!Y:Y,Rekap_App!H:H,D30))</f>
        <v>0</v>
      </c>
      <c r="K30" s="37">
        <f>SUMIFS(Rekap_App!AA:AA,Rekap_App!H:H,D30)</f>
        <v>0</v>
      </c>
    </row>
    <row r="31" spans="3:13" ht="25.5" customHeight="1" x14ac:dyDescent="0.2">
      <c r="C31" s="8"/>
      <c r="D31" s="9" t="s">
        <v>136</v>
      </c>
      <c r="E31" s="10"/>
      <c r="F31" s="11"/>
      <c r="G31" s="12" t="s">
        <v>57</v>
      </c>
      <c r="H31" s="36">
        <f>SUMIFS(tbl_SaldoAwal[nilai],tbl_SaldoAwal[persediaan],'Berita Acara'!G31,tbl_SaldoAwal[nama skpd],'Berita Acara'!$C$3)</f>
        <v>0</v>
      </c>
      <c r="I31" s="36">
        <f>SUMIFS(Rekap_App!W:W,Rekap_App!H:H,D31)</f>
        <v>0</v>
      </c>
      <c r="J31" s="36">
        <f>IF($H$105=$H$106,H31+SUMIFS(Rekap_App!Y:Y,Rekap_App!H:H,D31),SUMIFS(Rekap_App!Y:Y,Rekap_App!H:H,D31))</f>
        <v>0</v>
      </c>
      <c r="K31" s="37">
        <f>SUMIFS(Rekap_App!AA:AA,Rekap_App!H:H,D31)</f>
        <v>0</v>
      </c>
    </row>
    <row r="32" spans="3:13" ht="25.5" customHeight="1" x14ac:dyDescent="0.2">
      <c r="C32" s="8"/>
      <c r="D32" s="9" t="s">
        <v>137</v>
      </c>
      <c r="E32" s="10"/>
      <c r="F32" s="11"/>
      <c r="G32" s="12" t="s">
        <v>58</v>
      </c>
      <c r="H32" s="36">
        <f>SUMIFS(tbl_SaldoAwal[nilai],tbl_SaldoAwal[persediaan],'Berita Acara'!G32,tbl_SaldoAwal[nama skpd],'Berita Acara'!$C$3)</f>
        <v>0</v>
      </c>
      <c r="I32" s="36">
        <f>SUMIFS(Rekap_App!W:W,Rekap_App!H:H,D32)</f>
        <v>0</v>
      </c>
      <c r="J32" s="36">
        <f>IF($H$105=$H$106,H32+SUMIFS(Rekap_App!Y:Y,Rekap_App!H:H,D32),SUMIFS(Rekap_App!Y:Y,Rekap_App!H:H,D32))</f>
        <v>0</v>
      </c>
      <c r="K32" s="37">
        <f>SUMIFS(Rekap_App!AA:AA,Rekap_App!H:H,D32)</f>
        <v>0</v>
      </c>
    </row>
    <row r="33" spans="3:11" ht="25.5" customHeight="1" x14ac:dyDescent="0.2">
      <c r="C33" s="8"/>
      <c r="D33" s="9" t="s">
        <v>138</v>
      </c>
      <c r="E33" s="10"/>
      <c r="F33" s="11"/>
      <c r="G33" s="12" t="s">
        <v>59</v>
      </c>
      <c r="H33" s="36">
        <f>SUMIFS(tbl_SaldoAwal[nilai],tbl_SaldoAwal[persediaan],'Berita Acara'!G33,tbl_SaldoAwal[nama skpd],'Berita Acara'!$C$3)</f>
        <v>0</v>
      </c>
      <c r="I33" s="36">
        <f>SUMIFS(Rekap_App!W:W,Rekap_App!H:H,D33)</f>
        <v>0</v>
      </c>
      <c r="J33" s="36">
        <f>IF($H$105=$H$106,H33+SUMIFS(Rekap_App!Y:Y,Rekap_App!H:H,D33),SUMIFS(Rekap_App!Y:Y,Rekap_App!H:H,D33))</f>
        <v>0</v>
      </c>
      <c r="K33" s="37">
        <f>SUMIFS(Rekap_App!AA:AA,Rekap_App!H:H,D33)</f>
        <v>0</v>
      </c>
    </row>
    <row r="34" spans="3:11" ht="25.5" customHeight="1" x14ac:dyDescent="0.2">
      <c r="C34" s="8"/>
      <c r="D34" s="9" t="s">
        <v>139</v>
      </c>
      <c r="E34" s="10"/>
      <c r="F34" s="11"/>
      <c r="G34" s="12" t="s">
        <v>60</v>
      </c>
      <c r="H34" s="36">
        <f>SUMIFS(tbl_SaldoAwal[nilai],tbl_SaldoAwal[persediaan],'Berita Acara'!G34,tbl_SaldoAwal[nama skpd],'Berita Acara'!$C$3)</f>
        <v>0</v>
      </c>
      <c r="I34" s="36">
        <f>SUMIFS(Rekap_App!W:W,Rekap_App!H:H,D34)</f>
        <v>0</v>
      </c>
      <c r="J34" s="36">
        <f>IF($H$105=$H$106,H34+SUMIFS(Rekap_App!Y:Y,Rekap_App!H:H,D34),SUMIFS(Rekap_App!Y:Y,Rekap_App!H:H,D34))</f>
        <v>0</v>
      </c>
      <c r="K34" s="37">
        <f>SUMIFS(Rekap_App!AA:AA,Rekap_App!H:H,D34)</f>
        <v>0</v>
      </c>
    </row>
    <row r="35" spans="3:11" ht="25.5" customHeight="1" x14ac:dyDescent="0.2">
      <c r="C35" s="8"/>
      <c r="D35" s="9" t="s">
        <v>140</v>
      </c>
      <c r="E35" s="10"/>
      <c r="F35" s="11"/>
      <c r="G35" s="12" t="s">
        <v>61</v>
      </c>
      <c r="H35" s="36">
        <f>SUMIFS(tbl_SaldoAwal[nilai],tbl_SaldoAwal[persediaan],'Berita Acara'!G35,tbl_SaldoAwal[nama skpd],'Berita Acara'!$C$3)</f>
        <v>0</v>
      </c>
      <c r="I35" s="36">
        <f>SUMIFS(Rekap_App!W:W,Rekap_App!H:H,D35)</f>
        <v>0</v>
      </c>
      <c r="J35" s="36">
        <f>IF($H$105=$H$106,H35+SUMIFS(Rekap_App!Y:Y,Rekap_App!H:H,D35),SUMIFS(Rekap_App!Y:Y,Rekap_App!H:H,D35))</f>
        <v>0</v>
      </c>
      <c r="K35" s="37">
        <f>SUMIFS(Rekap_App!AA:AA,Rekap_App!H:H,D35)</f>
        <v>0</v>
      </c>
    </row>
    <row r="36" spans="3:11" ht="25.5" customHeight="1" x14ac:dyDescent="0.2">
      <c r="C36" s="8"/>
      <c r="D36" s="9" t="s">
        <v>141</v>
      </c>
      <c r="E36" s="10"/>
      <c r="F36" s="11"/>
      <c r="G36" s="12" t="s">
        <v>62</v>
      </c>
      <c r="H36" s="36">
        <f>SUMIFS(tbl_SaldoAwal[nilai],tbl_SaldoAwal[persediaan],'Berita Acara'!G36,tbl_SaldoAwal[nama skpd],'Berita Acara'!$C$3)</f>
        <v>0</v>
      </c>
      <c r="I36" s="36">
        <f>SUMIFS(Rekap_App!W:W,Rekap_App!H:H,D36)</f>
        <v>3024000</v>
      </c>
      <c r="J36" s="36">
        <f>IF($H$105=$H$106,H36+SUMIFS(Rekap_App!Y:Y,Rekap_App!H:H,D36),SUMIFS(Rekap_App!Y:Y,Rekap_App!H:H,D36))</f>
        <v>3024000</v>
      </c>
      <c r="K36" s="37">
        <f>SUMIFS(Rekap_App!AA:AA,Rekap_App!H:H,D36)</f>
        <v>0</v>
      </c>
    </row>
    <row r="37" spans="3:11" ht="25.5" customHeight="1" x14ac:dyDescent="0.2">
      <c r="C37" s="31"/>
      <c r="D37" s="32"/>
      <c r="E37" s="33"/>
      <c r="F37" s="71" t="s">
        <v>63</v>
      </c>
      <c r="G37" s="72"/>
      <c r="H37" s="38">
        <f>SUM(H38:H48)</f>
        <v>0</v>
      </c>
      <c r="I37" s="38">
        <f t="shared" ref="I37:K37" si="2">SUM(I38:I48)</f>
        <v>2885000</v>
      </c>
      <c r="J37" s="38">
        <f t="shared" si="2"/>
        <v>2885000</v>
      </c>
      <c r="K37" s="38">
        <f t="shared" si="2"/>
        <v>0</v>
      </c>
    </row>
    <row r="38" spans="3:11" ht="25.5" customHeight="1" x14ac:dyDescent="0.2">
      <c r="C38" s="8"/>
      <c r="D38" s="9" t="s">
        <v>142</v>
      </c>
      <c r="E38" s="10"/>
      <c r="F38" s="11"/>
      <c r="G38" s="12" t="s">
        <v>64</v>
      </c>
      <c r="H38" s="36">
        <f>SUMIFS(tbl_SaldoAwal[nilai],tbl_SaldoAwal[persediaan],'Berita Acara'!G38,tbl_SaldoAwal[nama skpd],'Berita Acara'!$C$3)</f>
        <v>0</v>
      </c>
      <c r="I38" s="36">
        <f>SUMIFS(Rekap_App!W:W,Rekap_App!H:H,D38)</f>
        <v>0</v>
      </c>
      <c r="J38" s="36">
        <f>IF($H$105=$H$106,H38+SUMIFS(Rekap_App!Y:Y,Rekap_App!H:H,D38),SUMIFS(Rekap_App!Y:Y,Rekap_App!H:H,D38))</f>
        <v>0</v>
      </c>
      <c r="K38" s="37">
        <f>SUMIFS(Rekap_App!AA:AA,Rekap_App!H:H,D38)</f>
        <v>0</v>
      </c>
    </row>
    <row r="39" spans="3:11" ht="25.5" customHeight="1" x14ac:dyDescent="0.2">
      <c r="C39" s="8"/>
      <c r="D39" s="9" t="s">
        <v>143</v>
      </c>
      <c r="E39" s="10"/>
      <c r="F39" s="11"/>
      <c r="G39" s="12" t="s">
        <v>65</v>
      </c>
      <c r="H39" s="36">
        <f>SUMIFS(tbl_SaldoAwal[nilai],tbl_SaldoAwal[persediaan],'Berita Acara'!G39,tbl_SaldoAwal[nama skpd],'Berita Acara'!$C$3)</f>
        <v>0</v>
      </c>
      <c r="I39" s="36">
        <f>SUMIFS(Rekap_App!W:W,Rekap_App!H:H,D39)</f>
        <v>0</v>
      </c>
      <c r="J39" s="36">
        <f>IF($H$105=$H$106,H39+SUMIFS(Rekap_App!Y:Y,Rekap_App!H:H,D39),SUMIFS(Rekap_App!Y:Y,Rekap_App!H:H,D39))</f>
        <v>0</v>
      </c>
      <c r="K39" s="37">
        <f>SUMIFS(Rekap_App!AA:AA,Rekap_App!H:H,D39)</f>
        <v>0</v>
      </c>
    </row>
    <row r="40" spans="3:11" ht="25.5" customHeight="1" x14ac:dyDescent="0.2">
      <c r="C40" s="8"/>
      <c r="D40" s="9" t="s">
        <v>144</v>
      </c>
      <c r="E40" s="10"/>
      <c r="F40" s="11"/>
      <c r="G40" s="12" t="s">
        <v>66</v>
      </c>
      <c r="H40" s="36">
        <f>SUMIFS(tbl_SaldoAwal[nilai],tbl_SaldoAwal[persediaan],'Berita Acara'!G40,tbl_SaldoAwal[nama skpd],'Berita Acara'!$C$3)</f>
        <v>0</v>
      </c>
      <c r="I40" s="36">
        <f>SUMIFS(Rekap_App!W:W,Rekap_App!H:H,D40)</f>
        <v>0</v>
      </c>
      <c r="J40" s="36">
        <f>IF($H$105=$H$106,H40+SUMIFS(Rekap_App!Y:Y,Rekap_App!H:H,D40),SUMIFS(Rekap_App!Y:Y,Rekap_App!H:H,D40))</f>
        <v>0</v>
      </c>
      <c r="K40" s="37">
        <f>SUMIFS(Rekap_App!AA:AA,Rekap_App!H:H,D40)</f>
        <v>0</v>
      </c>
    </row>
    <row r="41" spans="3:11" ht="25.5" customHeight="1" x14ac:dyDescent="0.2">
      <c r="C41" s="8"/>
      <c r="D41" s="9" t="s">
        <v>145</v>
      </c>
      <c r="E41" s="10"/>
      <c r="F41" s="11"/>
      <c r="G41" s="12" t="s">
        <v>67</v>
      </c>
      <c r="H41" s="36">
        <f>SUMIFS(tbl_SaldoAwal[nilai],tbl_SaldoAwal[persediaan],'Berita Acara'!G41,tbl_SaldoAwal[nama skpd],'Berita Acara'!$C$3)</f>
        <v>0</v>
      </c>
      <c r="I41" s="36">
        <f>SUMIFS(Rekap_App!W:W,Rekap_App!H:H,D41)</f>
        <v>0</v>
      </c>
      <c r="J41" s="36">
        <f>IF($H$105=$H$106,H41+SUMIFS(Rekap_App!Y:Y,Rekap_App!H:H,D41),SUMIFS(Rekap_App!Y:Y,Rekap_App!H:H,D41))</f>
        <v>0</v>
      </c>
      <c r="K41" s="37">
        <f>SUMIFS(Rekap_App!AA:AA,Rekap_App!H:H,D41)</f>
        <v>0</v>
      </c>
    </row>
    <row r="42" spans="3:11" ht="25.5" customHeight="1" x14ac:dyDescent="0.2">
      <c r="C42" s="8"/>
      <c r="D42" s="9" t="s">
        <v>146</v>
      </c>
      <c r="E42" s="10"/>
      <c r="F42" s="11"/>
      <c r="G42" s="12" t="s">
        <v>68</v>
      </c>
      <c r="H42" s="36">
        <f>SUMIFS(tbl_SaldoAwal[nilai],tbl_SaldoAwal[persediaan],'Berita Acara'!G42,tbl_SaldoAwal[nama skpd],'Berita Acara'!$C$3)</f>
        <v>0</v>
      </c>
      <c r="I42" s="36">
        <f>SUMIFS(Rekap_App!W:W,Rekap_App!H:H,D42)</f>
        <v>0</v>
      </c>
      <c r="J42" s="36">
        <f>IF($H$105=$H$106,H42+SUMIFS(Rekap_App!Y:Y,Rekap_App!H:H,D42),SUMIFS(Rekap_App!Y:Y,Rekap_App!H:H,D42))</f>
        <v>0</v>
      </c>
      <c r="K42" s="37">
        <f>SUMIFS(Rekap_App!AA:AA,Rekap_App!H:H,D42)</f>
        <v>0</v>
      </c>
    </row>
    <row r="43" spans="3:11" ht="25.5" customHeight="1" x14ac:dyDescent="0.2">
      <c r="C43" s="8"/>
      <c r="D43" s="9" t="s">
        <v>147</v>
      </c>
      <c r="E43" s="10"/>
      <c r="F43" s="11"/>
      <c r="G43" s="12" t="s">
        <v>69</v>
      </c>
      <c r="H43" s="36">
        <f>SUMIFS(tbl_SaldoAwal[nilai],tbl_SaldoAwal[persediaan],'Berita Acara'!G43,tbl_SaldoAwal[nama skpd],'Berita Acara'!$C$3)</f>
        <v>0</v>
      </c>
      <c r="I43" s="36">
        <f>SUMIFS(Rekap_App!W:W,Rekap_App!H:H,D43)</f>
        <v>0</v>
      </c>
      <c r="J43" s="36">
        <f>IF($H$105=$H$106,H43+SUMIFS(Rekap_App!Y:Y,Rekap_App!H:H,D43),SUMIFS(Rekap_App!Y:Y,Rekap_App!H:H,D43))</f>
        <v>0</v>
      </c>
      <c r="K43" s="37">
        <f>SUMIFS(Rekap_App!AA:AA,Rekap_App!H:H,D43)</f>
        <v>0</v>
      </c>
    </row>
    <row r="44" spans="3:11" ht="25.5" customHeight="1" x14ac:dyDescent="0.2">
      <c r="C44" s="8"/>
      <c r="D44" s="9" t="s">
        <v>148</v>
      </c>
      <c r="E44" s="10"/>
      <c r="F44" s="11"/>
      <c r="G44" s="12" t="s">
        <v>70</v>
      </c>
      <c r="H44" s="36">
        <f>SUMIFS(tbl_SaldoAwal[nilai],tbl_SaldoAwal[persediaan],'Berita Acara'!G44,tbl_SaldoAwal[nama skpd],'Berita Acara'!$C$3)</f>
        <v>0</v>
      </c>
      <c r="I44" s="36">
        <f>SUMIFS(Rekap_App!W:W,Rekap_App!H:H,D44)</f>
        <v>0</v>
      </c>
      <c r="J44" s="36">
        <f>IF($H$105=$H$106,H44+SUMIFS(Rekap_App!Y:Y,Rekap_App!H:H,D44),SUMIFS(Rekap_App!Y:Y,Rekap_App!H:H,D44))</f>
        <v>0</v>
      </c>
      <c r="K44" s="37">
        <f>SUMIFS(Rekap_App!AA:AA,Rekap_App!H:H,D44)</f>
        <v>0</v>
      </c>
    </row>
    <row r="45" spans="3:11" ht="25.5" customHeight="1" x14ac:dyDescent="0.2">
      <c r="C45" s="8"/>
      <c r="D45" s="9" t="s">
        <v>149</v>
      </c>
      <c r="E45" s="10"/>
      <c r="F45" s="11"/>
      <c r="G45" s="12" t="s">
        <v>71</v>
      </c>
      <c r="H45" s="36">
        <f>SUMIFS(tbl_SaldoAwal[nilai],tbl_SaldoAwal[persediaan],'Berita Acara'!G45,tbl_SaldoAwal[nama skpd],'Berita Acara'!$C$3)</f>
        <v>0</v>
      </c>
      <c r="I45" s="36">
        <f>SUMIFS(Rekap_App!W:W,Rekap_App!H:H,D45)</f>
        <v>0</v>
      </c>
      <c r="J45" s="36">
        <f>IF($H$105=$H$106,H45+SUMIFS(Rekap_App!Y:Y,Rekap_App!H:H,D45),SUMIFS(Rekap_App!Y:Y,Rekap_App!H:H,D45))</f>
        <v>0</v>
      </c>
      <c r="K45" s="37">
        <f>SUMIFS(Rekap_App!AA:AA,Rekap_App!H:H,D45)</f>
        <v>0</v>
      </c>
    </row>
    <row r="46" spans="3:11" ht="25.5" customHeight="1" x14ac:dyDescent="0.2">
      <c r="C46" s="8"/>
      <c r="D46" s="9"/>
      <c r="E46" s="10"/>
      <c r="F46" s="11"/>
      <c r="G46" s="12" t="s">
        <v>72</v>
      </c>
      <c r="H46" s="36">
        <f>SUMIFS(tbl_SaldoAwal[nilai],tbl_SaldoAwal[persediaan],'Berita Acara'!G46,tbl_SaldoAwal[nama skpd],'Berita Acara'!$C$3)</f>
        <v>0</v>
      </c>
      <c r="I46" s="36">
        <f>SUMIFS(Rekap_App!W:W,Rekap_App!H:H,D46)</f>
        <v>0</v>
      </c>
      <c r="J46" s="36">
        <f>IF($H$105=$H$106,H46+SUMIFS(Rekap_App!Y:Y,Rekap_App!H:H,D46),SUMIFS(Rekap_App!Y:Y,Rekap_App!H:H,D46))</f>
        <v>0</v>
      </c>
      <c r="K46" s="37">
        <f>SUMIFS(Rekap_App!AA:AA,Rekap_App!H:H,D46)</f>
        <v>0</v>
      </c>
    </row>
    <row r="47" spans="3:11" ht="25.5" customHeight="1" x14ac:dyDescent="0.2">
      <c r="C47" s="8"/>
      <c r="D47" s="9" t="s">
        <v>150</v>
      </c>
      <c r="E47" s="10"/>
      <c r="F47" s="11"/>
      <c r="G47" s="12" t="s">
        <v>73</v>
      </c>
      <c r="H47" s="36">
        <f>SUMIFS(tbl_SaldoAwal[nilai],tbl_SaldoAwal[persediaan],'Berita Acara'!G47,tbl_SaldoAwal[nama skpd],'Berita Acara'!$C$3)</f>
        <v>0</v>
      </c>
      <c r="I47" s="36">
        <f>SUMIFS(Rekap_App!W:W,Rekap_App!H:H,D47)</f>
        <v>0</v>
      </c>
      <c r="J47" s="36">
        <f>IF($H$105=$H$106,H47+SUMIFS(Rekap_App!Y:Y,Rekap_App!H:H,D47),SUMIFS(Rekap_App!Y:Y,Rekap_App!H:H,D47))</f>
        <v>0</v>
      </c>
      <c r="K47" s="37">
        <f>SUMIFS(Rekap_App!AA:AA,Rekap_App!H:H,D47)</f>
        <v>0</v>
      </c>
    </row>
    <row r="48" spans="3:11" ht="25.5" customHeight="1" x14ac:dyDescent="0.2">
      <c r="C48" s="8"/>
      <c r="D48" s="9" t="s">
        <v>151</v>
      </c>
      <c r="E48" s="10"/>
      <c r="F48" s="11"/>
      <c r="G48" s="12" t="s">
        <v>74</v>
      </c>
      <c r="H48" s="36">
        <f>SUMIFS(tbl_SaldoAwal[nilai],tbl_SaldoAwal[persediaan],'Berita Acara'!G48,tbl_SaldoAwal[nama skpd],'Berita Acara'!$C$3)</f>
        <v>0</v>
      </c>
      <c r="I48" s="36">
        <f>SUMIFS(Rekap_App!W:W,Rekap_App!H:H,D48)</f>
        <v>2885000</v>
      </c>
      <c r="J48" s="36">
        <f>IF($H$105=$H$106,H48+SUMIFS(Rekap_App!Y:Y,Rekap_App!H:H,D48),SUMIFS(Rekap_App!Y:Y,Rekap_App!H:H,D48))</f>
        <v>2885000</v>
      </c>
      <c r="K48" s="37">
        <f>SUMIFS(Rekap_App!AA:AA,Rekap_App!H:H,D48)</f>
        <v>0</v>
      </c>
    </row>
    <row r="49" spans="3:11" ht="25.5" customHeight="1" x14ac:dyDescent="0.2">
      <c r="C49" s="31"/>
      <c r="D49" s="32"/>
      <c r="E49" s="33"/>
      <c r="F49" s="71" t="s">
        <v>75</v>
      </c>
      <c r="G49" s="72"/>
      <c r="H49" s="35">
        <f>SUM(H50:H62)</f>
        <v>156368849.88</v>
      </c>
      <c r="I49" s="35">
        <f t="shared" ref="I49:K49" si="3">SUM(I50:I62)</f>
        <v>44755300</v>
      </c>
      <c r="J49" s="35">
        <f t="shared" si="3"/>
        <v>187551349.88</v>
      </c>
      <c r="K49" s="35">
        <f t="shared" si="3"/>
        <v>13572800</v>
      </c>
    </row>
    <row r="50" spans="3:11" ht="25.5" customHeight="1" x14ac:dyDescent="0.2">
      <c r="C50" s="8"/>
      <c r="D50" s="9" t="s">
        <v>152</v>
      </c>
      <c r="E50" s="10"/>
      <c r="F50" s="11"/>
      <c r="G50" s="12" t="s">
        <v>76</v>
      </c>
      <c r="H50" s="36">
        <f>SUMIFS(tbl_SaldoAwal[nilai],tbl_SaldoAwal[persediaan],'Berita Acara'!G50,tbl_SaldoAwal[nama skpd],'Berita Acara'!$C$3)</f>
        <v>0</v>
      </c>
      <c r="I50" s="36">
        <f>SUMIFS(Rekap_App!W:W,Rekap_App!H:H,D50)</f>
        <v>16488000</v>
      </c>
      <c r="J50" s="36">
        <f>IF($H$105=$H$106,H50+SUMIFS(Rekap_App!Y:Y,Rekap_App!H:H,D50),SUMIFS(Rekap_App!Y:Y,Rekap_App!H:H,D50))</f>
        <v>9901300</v>
      </c>
      <c r="K50" s="37">
        <f>SUMIFS(Rekap_App!AA:AA,Rekap_App!H:H,D50)</f>
        <v>6586700</v>
      </c>
    </row>
    <row r="51" spans="3:11" ht="25.5" customHeight="1" x14ac:dyDescent="0.2">
      <c r="C51" s="8"/>
      <c r="D51" s="9" t="s">
        <v>153</v>
      </c>
      <c r="E51" s="10"/>
      <c r="F51" s="11"/>
      <c r="G51" s="12" t="s">
        <v>77</v>
      </c>
      <c r="H51" s="36">
        <f>SUMIFS(tbl_SaldoAwal[nilai],tbl_SaldoAwal[persediaan],'Berita Acara'!G51,tbl_SaldoAwal[nama skpd],'Berita Acara'!$C$3)</f>
        <v>0</v>
      </c>
      <c r="I51" s="36">
        <f>SUMIFS(Rekap_App!W:W,Rekap_App!H:H,D51)</f>
        <v>7560000</v>
      </c>
      <c r="J51" s="36">
        <f>IF($H$105=$H$106,H51+SUMIFS(Rekap_App!Y:Y,Rekap_App!H:H,D51),SUMIFS(Rekap_App!Y:Y,Rekap_App!H:H,D51))</f>
        <v>4736000</v>
      </c>
      <c r="K51" s="37">
        <f>SUMIFS(Rekap_App!AA:AA,Rekap_App!H:H,D51)</f>
        <v>2824000</v>
      </c>
    </row>
    <row r="52" spans="3:11" ht="25.5" customHeight="1" x14ac:dyDescent="0.2">
      <c r="C52" s="8"/>
      <c r="D52" s="9" t="s">
        <v>154</v>
      </c>
      <c r="E52" s="10"/>
      <c r="F52" s="11"/>
      <c r="G52" s="12" t="s">
        <v>78</v>
      </c>
      <c r="H52" s="36">
        <f>SUMIFS(tbl_SaldoAwal[nilai],tbl_SaldoAwal[persediaan],'Berita Acara'!G52,tbl_SaldoAwal[nama skpd],'Berita Acara'!$C$3)</f>
        <v>156368849.88</v>
      </c>
      <c r="I52" s="36">
        <f>SUMIFS(Rekap_App!W:W,Rekap_App!H:H,D52)</f>
        <v>19157300</v>
      </c>
      <c r="J52" s="36">
        <f>IF($H$105=$H$106,H52+SUMIFS(Rekap_App!Y:Y,Rekap_App!H:H,D52),SUMIFS(Rekap_App!Y:Y,Rekap_App!H:H,D52))</f>
        <v>171864049.88</v>
      </c>
      <c r="K52" s="37">
        <f>SUMIFS(Rekap_App!AA:AA,Rekap_App!H:H,D52)</f>
        <v>3662100</v>
      </c>
    </row>
    <row r="53" spans="3:11" ht="25.5" customHeight="1" x14ac:dyDescent="0.2">
      <c r="C53" s="8"/>
      <c r="D53" s="9" t="s">
        <v>155</v>
      </c>
      <c r="E53" s="10"/>
      <c r="F53" s="11"/>
      <c r="G53" s="12" t="s">
        <v>79</v>
      </c>
      <c r="H53" s="36">
        <f>SUMIFS(tbl_SaldoAwal[nilai],tbl_SaldoAwal[persediaan],'Berita Acara'!G53,tbl_SaldoAwal[nama skpd],'Berita Acara'!$C$3)</f>
        <v>0</v>
      </c>
      <c r="I53" s="36">
        <f>SUMIFS(Rekap_App!W:W,Rekap_App!H:H,D53)</f>
        <v>1050000</v>
      </c>
      <c r="J53" s="36">
        <f>IF($H$105=$H$106,H53+SUMIFS(Rekap_App!Y:Y,Rekap_App!H:H,D53),SUMIFS(Rekap_App!Y:Y,Rekap_App!H:H,D53))</f>
        <v>1050000</v>
      </c>
      <c r="K53" s="37">
        <f>SUMIFS(Rekap_App!AA:AA,Rekap_App!H:H,D53)</f>
        <v>0</v>
      </c>
    </row>
    <row r="54" spans="3:11" ht="25.5" customHeight="1" x14ac:dyDescent="0.2">
      <c r="C54" s="8"/>
      <c r="D54" s="9" t="s">
        <v>156</v>
      </c>
      <c r="E54" s="10"/>
      <c r="F54" s="11"/>
      <c r="G54" s="12" t="s">
        <v>80</v>
      </c>
      <c r="H54" s="36">
        <f>SUMIFS(tbl_SaldoAwal[nilai],tbl_SaldoAwal[persediaan],'Berita Acara'!G54,tbl_SaldoAwal[nama skpd],'Berita Acara'!$C$3)</f>
        <v>0</v>
      </c>
      <c r="I54" s="36">
        <f>SUMIFS(Rekap_App!W:W,Rekap_App!H:H,D54)</f>
        <v>0</v>
      </c>
      <c r="J54" s="36">
        <f>IF($H$105=$H$106,H54+SUMIFS(Rekap_App!Y:Y,Rekap_App!H:H,D54),SUMIFS(Rekap_App!Y:Y,Rekap_App!H:H,D54))</f>
        <v>0</v>
      </c>
      <c r="K54" s="37">
        <f>SUMIFS(Rekap_App!AA:AA,Rekap_App!H:H,D54)</f>
        <v>0</v>
      </c>
    </row>
    <row r="55" spans="3:11" ht="25.5" customHeight="1" x14ac:dyDescent="0.2">
      <c r="C55" s="8"/>
      <c r="D55" s="9" t="s">
        <v>157</v>
      </c>
      <c r="E55" s="10"/>
      <c r="F55" s="11"/>
      <c r="G55" s="12" t="s">
        <v>81</v>
      </c>
      <c r="H55" s="36">
        <f>SUMIFS(tbl_SaldoAwal[nilai],tbl_SaldoAwal[persediaan],'Berita Acara'!G55,tbl_SaldoAwal[nama skpd],'Berita Acara'!$C$3)</f>
        <v>0</v>
      </c>
      <c r="I55" s="36">
        <f>SUMIFS(Rekap_App!W:W,Rekap_App!H:H,D55)</f>
        <v>0</v>
      </c>
      <c r="J55" s="36">
        <f>IF($H$105=$H$106,H55+SUMIFS(Rekap_App!Y:Y,Rekap_App!H:H,D55),SUMIFS(Rekap_App!Y:Y,Rekap_App!H:H,D55))</f>
        <v>0</v>
      </c>
      <c r="K55" s="37">
        <f>SUMIFS(Rekap_App!AA:AA,Rekap_App!H:H,D55)</f>
        <v>0</v>
      </c>
    </row>
    <row r="56" spans="3:11" ht="25.5" customHeight="1" x14ac:dyDescent="0.2">
      <c r="C56" s="8"/>
      <c r="D56" s="9" t="s">
        <v>158</v>
      </c>
      <c r="E56" s="10"/>
      <c r="F56" s="11"/>
      <c r="G56" s="12" t="s">
        <v>82</v>
      </c>
      <c r="H56" s="36">
        <f>SUMIFS(tbl_SaldoAwal[nilai],tbl_SaldoAwal[persediaan],'Berita Acara'!G56,tbl_SaldoAwal[nama skpd],'Berita Acara'!$C$3)</f>
        <v>0</v>
      </c>
      <c r="I56" s="36">
        <f>SUMIFS(Rekap_App!W:W,Rekap_App!H:H,D56)</f>
        <v>0</v>
      </c>
      <c r="J56" s="36">
        <f>IF($H$105=$H$106,H56+SUMIFS(Rekap_App!Y:Y,Rekap_App!H:H,D56),SUMIFS(Rekap_App!Y:Y,Rekap_App!H:H,D56))</f>
        <v>0</v>
      </c>
      <c r="K56" s="37">
        <f>SUMIFS(Rekap_App!AA:AA,Rekap_App!H:H,D56)</f>
        <v>0</v>
      </c>
    </row>
    <row r="57" spans="3:11" ht="25.5" customHeight="1" x14ac:dyDescent="0.2">
      <c r="C57" s="8"/>
      <c r="D57" s="9" t="s">
        <v>159</v>
      </c>
      <c r="E57" s="10"/>
      <c r="F57" s="11"/>
      <c r="G57" s="12" t="s">
        <v>83</v>
      </c>
      <c r="H57" s="36">
        <f>SUMIFS(tbl_SaldoAwal[nilai],tbl_SaldoAwal[persediaan],'Berita Acara'!G57,tbl_SaldoAwal[nama skpd],'Berita Acara'!$C$3)</f>
        <v>0</v>
      </c>
      <c r="I57" s="36">
        <f>SUMIFS(Rekap_App!W:W,Rekap_App!H:H,D57)</f>
        <v>500000</v>
      </c>
      <c r="J57" s="36">
        <f>IF($H$105=$H$106,H57+SUMIFS(Rekap_App!Y:Y,Rekap_App!H:H,D57),SUMIFS(Rekap_App!Y:Y,Rekap_App!H:H,D57))</f>
        <v>0</v>
      </c>
      <c r="K57" s="37">
        <f>SUMIFS(Rekap_App!AA:AA,Rekap_App!H:H,D57)</f>
        <v>500000</v>
      </c>
    </row>
    <row r="58" spans="3:11" ht="25.5" customHeight="1" x14ac:dyDescent="0.2">
      <c r="C58" s="8"/>
      <c r="D58" s="9" t="s">
        <v>160</v>
      </c>
      <c r="E58" s="10"/>
      <c r="F58" s="11"/>
      <c r="G58" s="12" t="s">
        <v>84</v>
      </c>
      <c r="H58" s="36">
        <f>SUMIFS(tbl_SaldoAwal[nilai],tbl_SaldoAwal[persediaan],'Berita Acara'!G58,tbl_SaldoAwal[nama skpd],'Berita Acara'!$C$3)</f>
        <v>0</v>
      </c>
      <c r="I58" s="36">
        <f>SUMIFS(Rekap_App!W:W,Rekap_App!H:H,D58)</f>
        <v>0</v>
      </c>
      <c r="J58" s="36">
        <f>IF($H$105=$H$106,H58+SUMIFS(Rekap_App!Y:Y,Rekap_App!H:H,D58),SUMIFS(Rekap_App!Y:Y,Rekap_App!H:H,D58))</f>
        <v>0</v>
      </c>
      <c r="K58" s="37">
        <f>SUMIFS(Rekap_App!AA:AA,Rekap_App!H:H,D58)</f>
        <v>0</v>
      </c>
    </row>
    <row r="59" spans="3:11" ht="25.5" customHeight="1" x14ac:dyDescent="0.2">
      <c r="C59" s="8"/>
      <c r="D59" s="9" t="s">
        <v>161</v>
      </c>
      <c r="E59" s="10"/>
      <c r="F59" s="11"/>
      <c r="G59" s="30" t="s">
        <v>85</v>
      </c>
      <c r="H59" s="36">
        <f>SUMIFS(tbl_SaldoAwal[nilai],tbl_SaldoAwal[persediaan],'Berita Acara'!G59,tbl_SaldoAwal[nama skpd],'Berita Acara'!$C$3)</f>
        <v>0</v>
      </c>
      <c r="I59" s="36">
        <f>SUMIFS(Rekap_App!W:W,Rekap_App!H:H,D59)</f>
        <v>0</v>
      </c>
      <c r="J59" s="36">
        <f>IF($H$105=$H$106,H59+SUMIFS(Rekap_App!Y:Y,Rekap_App!H:H,D59),SUMIFS(Rekap_App!Y:Y,Rekap_App!H:H,D59))</f>
        <v>0</v>
      </c>
      <c r="K59" s="37">
        <f>SUMIFS(Rekap_App!AA:AA,Rekap_App!H:H,D59)</f>
        <v>0</v>
      </c>
    </row>
    <row r="60" spans="3:11" ht="25.5" customHeight="1" x14ac:dyDescent="0.2">
      <c r="C60" s="8"/>
      <c r="D60" s="9" t="s">
        <v>162</v>
      </c>
      <c r="E60" s="10"/>
      <c r="F60" s="11"/>
      <c r="G60" s="30" t="s">
        <v>86</v>
      </c>
      <c r="H60" s="36">
        <f>SUMIFS(tbl_SaldoAwal[nilai],tbl_SaldoAwal[persediaan],'Berita Acara'!G60,tbl_SaldoAwal[nama skpd],'Berita Acara'!$C$3)</f>
        <v>0</v>
      </c>
      <c r="I60" s="36">
        <f>SUMIFS(Rekap_App!W:W,Rekap_App!H:H,D60)</f>
        <v>0</v>
      </c>
      <c r="J60" s="36">
        <f>IF($H$105=$H$106,H60+SUMIFS(Rekap_App!Y:Y,Rekap_App!H:H,D60),SUMIFS(Rekap_App!Y:Y,Rekap_App!H:H,D60))</f>
        <v>0</v>
      </c>
      <c r="K60" s="37">
        <f>SUMIFS(Rekap_App!AA:AA,Rekap_App!H:H,D60)</f>
        <v>0</v>
      </c>
    </row>
    <row r="61" spans="3:11" ht="25.5" customHeight="1" x14ac:dyDescent="0.2">
      <c r="C61" s="8"/>
      <c r="D61" s="9" t="s">
        <v>163</v>
      </c>
      <c r="E61" s="10"/>
      <c r="F61" s="11"/>
      <c r="G61" s="30" t="s">
        <v>87</v>
      </c>
      <c r="H61" s="36">
        <f>SUMIFS(tbl_SaldoAwal[nilai],tbl_SaldoAwal[persediaan],'Berita Acara'!G61,tbl_SaldoAwal[nama skpd],'Berita Acara'!$C$3)</f>
        <v>0</v>
      </c>
      <c r="I61" s="36">
        <f>SUMIFS(Rekap_App!W:W,Rekap_App!H:H,D61)</f>
        <v>0</v>
      </c>
      <c r="J61" s="36">
        <f>IF($H$105=$H$106,H61+SUMIFS(Rekap_App!Y:Y,Rekap_App!H:H,D61),SUMIFS(Rekap_App!Y:Y,Rekap_App!H:H,D61))</f>
        <v>0</v>
      </c>
      <c r="K61" s="37">
        <f>SUMIFS(Rekap_App!AA:AA,Rekap_App!H:H,D61)</f>
        <v>0</v>
      </c>
    </row>
    <row r="62" spans="3:11" ht="25.5" customHeight="1" x14ac:dyDescent="0.2">
      <c r="C62" s="8"/>
      <c r="D62" s="9" t="s">
        <v>164</v>
      </c>
      <c r="E62" s="10"/>
      <c r="F62" s="11"/>
      <c r="G62" s="30" t="s">
        <v>88</v>
      </c>
      <c r="H62" s="36">
        <f>SUMIFS(tbl_SaldoAwal[nilai],tbl_SaldoAwal[persediaan],'Berita Acara'!G62,tbl_SaldoAwal[nama skpd],'Berita Acara'!$C$3)</f>
        <v>0</v>
      </c>
      <c r="I62" s="36">
        <f>SUMIFS(Rekap_App!W:W,Rekap_App!H:H,D62)</f>
        <v>0</v>
      </c>
      <c r="J62" s="36">
        <f>IF($H$105=$H$106,H62+SUMIFS(Rekap_App!Y:Y,Rekap_App!H:H,D62),SUMIFS(Rekap_App!Y:Y,Rekap_App!H:H,D62))</f>
        <v>0</v>
      </c>
      <c r="K62" s="37">
        <f>SUMIFS(Rekap_App!AA:AA,Rekap_App!H:H,D62)</f>
        <v>0</v>
      </c>
    </row>
    <row r="63" spans="3:11" ht="25.5" customHeight="1" x14ac:dyDescent="0.2">
      <c r="C63" s="31"/>
      <c r="D63" s="32"/>
      <c r="E63" s="33"/>
      <c r="F63" s="71" t="s">
        <v>89</v>
      </c>
      <c r="G63" s="72"/>
      <c r="H63" s="38">
        <f>SUM(H64:H65)</f>
        <v>0</v>
      </c>
      <c r="I63" s="38">
        <f t="shared" ref="I63:K63" si="4">SUM(I64:I65)</f>
        <v>0</v>
      </c>
      <c r="J63" s="38">
        <f t="shared" si="4"/>
        <v>0</v>
      </c>
      <c r="K63" s="38">
        <f t="shared" si="4"/>
        <v>0</v>
      </c>
    </row>
    <row r="64" spans="3:11" ht="25.5" customHeight="1" x14ac:dyDescent="0.2">
      <c r="C64" s="8"/>
      <c r="D64" s="9" t="s">
        <v>165</v>
      </c>
      <c r="E64" s="10"/>
      <c r="F64" s="11"/>
      <c r="G64" s="30" t="s">
        <v>90</v>
      </c>
      <c r="H64" s="36">
        <f>SUMIFS(tbl_SaldoAwal[nilai],tbl_SaldoAwal[persediaan],'Berita Acara'!G64,tbl_SaldoAwal[nama skpd],'Berita Acara'!$C$3)</f>
        <v>0</v>
      </c>
      <c r="I64" s="36">
        <f>SUMIFS(Rekap_App!W:W,Rekap_App!H:H,D64)</f>
        <v>0</v>
      </c>
      <c r="J64" s="36">
        <f>IF($H$105=$H$106,H64+SUMIFS(Rekap_App!Y:Y,Rekap_App!H:H,D64),SUMIFS(Rekap_App!Y:Y,Rekap_App!H:H,D64))</f>
        <v>0</v>
      </c>
      <c r="K64" s="37">
        <f>SUMIFS(Rekap_App!AA:AA,Rekap_App!H:H,D64)</f>
        <v>0</v>
      </c>
    </row>
    <row r="65" spans="3:11" ht="25.5" customHeight="1" x14ac:dyDescent="0.2">
      <c r="C65" s="8"/>
      <c r="D65" s="9" t="s">
        <v>166</v>
      </c>
      <c r="E65" s="10"/>
      <c r="F65" s="11"/>
      <c r="G65" s="30" t="s">
        <v>91</v>
      </c>
      <c r="H65" s="36">
        <f>SUMIFS(tbl_SaldoAwal[nilai],tbl_SaldoAwal[persediaan],'Berita Acara'!G65,tbl_SaldoAwal[nama skpd],'Berita Acara'!$C$3)</f>
        <v>0</v>
      </c>
      <c r="I65" s="36">
        <f>SUMIFS(Rekap_App!W:W,Rekap_App!H:H,D65)</f>
        <v>0</v>
      </c>
      <c r="J65" s="36">
        <f>IF($H$105=$H$106,H65+SUMIFS(Rekap_App!Y:Y,Rekap_App!H:H,D65),SUMIFS(Rekap_App!Y:Y,Rekap_App!H:H,D65))</f>
        <v>0</v>
      </c>
      <c r="K65" s="37">
        <f>SUMIFS(Rekap_App!AA:AA,Rekap_App!H:H,D65)</f>
        <v>0</v>
      </c>
    </row>
    <row r="66" spans="3:11" ht="25.5" customHeight="1" x14ac:dyDescent="0.2">
      <c r="C66" s="31"/>
      <c r="D66" s="32"/>
      <c r="E66" s="33"/>
      <c r="F66" s="71" t="s">
        <v>92</v>
      </c>
      <c r="G66" s="72"/>
      <c r="H66" s="38">
        <f>SUM(H67:H68)</f>
        <v>0</v>
      </c>
      <c r="I66" s="38">
        <f t="shared" ref="I66:K66" si="5">SUM(I67:I68)</f>
        <v>0</v>
      </c>
      <c r="J66" s="38">
        <f t="shared" si="5"/>
        <v>0</v>
      </c>
      <c r="K66" s="38">
        <f t="shared" si="5"/>
        <v>0</v>
      </c>
    </row>
    <row r="67" spans="3:11" ht="36" x14ac:dyDescent="0.2">
      <c r="C67" s="8"/>
      <c r="D67" s="9" t="s">
        <v>167</v>
      </c>
      <c r="E67" s="10"/>
      <c r="F67" s="11"/>
      <c r="G67" s="30" t="s">
        <v>93</v>
      </c>
      <c r="H67" s="36">
        <f>SUMIFS(tbl_SaldoAwal[nilai],tbl_SaldoAwal[persediaan],'Berita Acara'!G67,tbl_SaldoAwal[nama skpd],'Berita Acara'!$C$3)</f>
        <v>0</v>
      </c>
      <c r="I67" s="36">
        <f>SUMIFS(Rekap_App!W:W,Rekap_App!H:H,D67)</f>
        <v>0</v>
      </c>
      <c r="J67" s="36">
        <f>IF($H$105=$H$106,H67+SUMIFS(Rekap_App!Y:Y,Rekap_App!H:H,D67),SUMIFS(Rekap_App!Y:Y,Rekap_App!H:H,D67))</f>
        <v>0</v>
      </c>
      <c r="K67" s="37">
        <f>SUMIFS(Rekap_App!AA:AA,Rekap_App!H:H,D67)</f>
        <v>0</v>
      </c>
    </row>
    <row r="68" spans="3:11" ht="25.5" customHeight="1" x14ac:dyDescent="0.2">
      <c r="C68" s="8"/>
      <c r="D68" s="9" t="s">
        <v>168</v>
      </c>
      <c r="E68" s="10"/>
      <c r="F68" s="11"/>
      <c r="G68" s="30" t="s">
        <v>94</v>
      </c>
      <c r="H68" s="36">
        <f>SUMIFS(tbl_SaldoAwal[nilai],tbl_SaldoAwal[persediaan],'Berita Acara'!G68,tbl_SaldoAwal[nama skpd],'Berita Acara'!$C$3)</f>
        <v>0</v>
      </c>
      <c r="I68" s="36">
        <f>SUMIFS(Rekap_App!W:W,Rekap_App!H:H,D68)</f>
        <v>0</v>
      </c>
      <c r="J68" s="36">
        <f>IF($H$105=$H$106,H68+SUMIFS(Rekap_App!Y:Y,Rekap_App!H:H,D68),SUMIFS(Rekap_App!Y:Y,Rekap_App!H:H,D68))</f>
        <v>0</v>
      </c>
      <c r="K68" s="37">
        <f>SUMIFS(Rekap_App!AA:AA,Rekap_App!H:H,D68)</f>
        <v>0</v>
      </c>
    </row>
    <row r="69" spans="3:11" ht="25.5" customHeight="1" x14ac:dyDescent="0.2">
      <c r="C69" s="31"/>
      <c r="D69" s="32"/>
      <c r="E69" s="33"/>
      <c r="F69" s="71" t="s">
        <v>95</v>
      </c>
      <c r="G69" s="72"/>
      <c r="H69" s="38">
        <f>SUM(H70:H71)</f>
        <v>0</v>
      </c>
      <c r="I69" s="38">
        <f t="shared" ref="I69:K69" si="6">SUM(I70:I71)</f>
        <v>0</v>
      </c>
      <c r="J69" s="38">
        <f t="shared" si="6"/>
        <v>0</v>
      </c>
      <c r="K69" s="38">
        <f t="shared" si="6"/>
        <v>0</v>
      </c>
    </row>
    <row r="70" spans="3:11" ht="25.5" customHeight="1" x14ac:dyDescent="0.2">
      <c r="C70" s="8"/>
      <c r="D70" s="9" t="s">
        <v>169</v>
      </c>
      <c r="E70" s="10"/>
      <c r="F70" s="11"/>
      <c r="G70" s="30" t="s">
        <v>95</v>
      </c>
      <c r="H70" s="36">
        <f>SUMIFS(tbl_SaldoAwal[nilai],tbl_SaldoAwal[persediaan],'Berita Acara'!G70,tbl_SaldoAwal[nama skpd],'Berita Acara'!$C$3)</f>
        <v>0</v>
      </c>
      <c r="I70" s="36">
        <f>SUMIFS(Rekap_App!W:W,Rekap_App!H:H,D70)</f>
        <v>0</v>
      </c>
      <c r="J70" s="36">
        <f>IF($H$105=$H$106,H70+SUMIFS(Rekap_App!Y:Y,Rekap_App!H:H,D70),SUMIFS(Rekap_App!Y:Y,Rekap_App!H:H,D70))</f>
        <v>0</v>
      </c>
      <c r="K70" s="37">
        <f>SUMIFS(Rekap_App!AA:AA,Rekap_App!H:H,D70)</f>
        <v>0</v>
      </c>
    </row>
    <row r="71" spans="3:11" ht="25.5" customHeight="1" x14ac:dyDescent="0.2">
      <c r="C71" s="8"/>
      <c r="D71" s="9" t="s">
        <v>170</v>
      </c>
      <c r="E71" s="10"/>
      <c r="F71" s="11"/>
      <c r="G71" s="30" t="s">
        <v>96</v>
      </c>
      <c r="H71" s="36">
        <f>SUMIFS(tbl_SaldoAwal[nilai],tbl_SaldoAwal[persediaan],'Berita Acara'!G71,tbl_SaldoAwal[nama skpd],'Berita Acara'!$C$3)</f>
        <v>0</v>
      </c>
      <c r="I71" s="36">
        <f>SUMIFS(Rekap_App!W:W,Rekap_App!H:H,D71)</f>
        <v>0</v>
      </c>
      <c r="J71" s="36">
        <f>IF($H$105=$H$106,H71+SUMIFS(Rekap_App!Y:Y,Rekap_App!H:H,D71),SUMIFS(Rekap_App!Y:Y,Rekap_App!H:H,D71))</f>
        <v>0</v>
      </c>
      <c r="K71" s="37">
        <f>SUMIFS(Rekap_App!AA:AA,Rekap_App!H:H,D71)</f>
        <v>0</v>
      </c>
    </row>
    <row r="72" spans="3:11" ht="25.5" customHeight="1" x14ac:dyDescent="0.2">
      <c r="C72" s="31"/>
      <c r="D72" s="32"/>
      <c r="E72" s="33"/>
      <c r="F72" s="71" t="s">
        <v>97</v>
      </c>
      <c r="G72" s="72"/>
      <c r="H72" s="38">
        <f>SUM(H73:H75)</f>
        <v>0</v>
      </c>
      <c r="I72" s="38">
        <f t="shared" ref="I72:J72" si="7">SUM(I73:I75)</f>
        <v>0</v>
      </c>
      <c r="J72" s="38">
        <f t="shared" si="7"/>
        <v>0</v>
      </c>
      <c r="K72" s="38">
        <f>SUM(K73:K75)</f>
        <v>0</v>
      </c>
    </row>
    <row r="73" spans="3:11" ht="25.5" customHeight="1" x14ac:dyDescent="0.2">
      <c r="C73" s="8"/>
      <c r="D73" s="9" t="s">
        <v>171</v>
      </c>
      <c r="E73" s="10"/>
      <c r="F73" s="11"/>
      <c r="G73" s="12" t="s">
        <v>98</v>
      </c>
      <c r="H73" s="36">
        <f>SUMIFS(tbl_SaldoAwal[nilai],tbl_SaldoAwal[persediaan],'Berita Acara'!G73,tbl_SaldoAwal[nama skpd],'Berita Acara'!$C$3)</f>
        <v>0</v>
      </c>
      <c r="I73" s="36">
        <f>SUMIFS(Rekap_App!W:W,Rekap_App!H:H,D73)</f>
        <v>0</v>
      </c>
      <c r="J73" s="36">
        <f>IF($H$105=$H$106,H73+SUMIFS(Rekap_App!Y:Y,Rekap_App!H:H,D73),SUMIFS(Rekap_App!Y:Y,Rekap_App!H:H,D73))</f>
        <v>0</v>
      </c>
      <c r="K73" s="37">
        <f>SUMIFS(Rekap_App!AA:AA,Rekap_App!H:H,D73)</f>
        <v>0</v>
      </c>
    </row>
    <row r="74" spans="3:11" ht="25.5" customHeight="1" x14ac:dyDescent="0.2">
      <c r="C74" s="8"/>
      <c r="D74" s="9" t="s">
        <v>172</v>
      </c>
      <c r="E74" s="10"/>
      <c r="F74" s="11"/>
      <c r="G74" s="12" t="s">
        <v>99</v>
      </c>
      <c r="H74" s="36">
        <f>SUMIFS(tbl_SaldoAwal[nilai],tbl_SaldoAwal[persediaan],'Berita Acara'!G74,tbl_SaldoAwal[nama skpd],'Berita Acara'!$C$3)</f>
        <v>0</v>
      </c>
      <c r="I74" s="36">
        <f>SUMIFS(Rekap_App!W:W,Rekap_App!H:H,D74)</f>
        <v>0</v>
      </c>
      <c r="J74" s="36">
        <f>IF($H$105=$H$106,H74+SUMIFS(Rekap_App!Y:Y,Rekap_App!H:H,D74),SUMIFS(Rekap_App!Y:Y,Rekap_App!H:H,D74))</f>
        <v>0</v>
      </c>
      <c r="K74" s="37">
        <f>SUMIFS(Rekap_App!AA:AA,Rekap_App!H:H,D74)</f>
        <v>0</v>
      </c>
    </row>
    <row r="75" spans="3:11" ht="25.5" customHeight="1" x14ac:dyDescent="0.2">
      <c r="C75" s="8"/>
      <c r="D75" s="9" t="s">
        <v>173</v>
      </c>
      <c r="E75" s="10"/>
      <c r="F75" s="11"/>
      <c r="G75" s="12" t="s">
        <v>100</v>
      </c>
      <c r="H75" s="36">
        <f>SUMIFS(tbl_SaldoAwal[nilai],tbl_SaldoAwal[persediaan],'Berita Acara'!G75,tbl_SaldoAwal[nama skpd],'Berita Acara'!$C$3)</f>
        <v>0</v>
      </c>
      <c r="I75" s="36">
        <f>SUMIFS(Rekap_App!W:W,Rekap_App!H:H,D75)</f>
        <v>0</v>
      </c>
      <c r="J75" s="36">
        <f>IF($H$105=$H$106,H75+SUMIFS(Rekap_App!Y:Y,Rekap_App!H:H,D75),SUMIFS(Rekap_App!Y:Y,Rekap_App!H:H,D75))</f>
        <v>0</v>
      </c>
      <c r="K75" s="37">
        <f>SUMIFS(Rekap_App!AA:AA,Rekap_App!H:H,D75)</f>
        <v>0</v>
      </c>
    </row>
    <row r="76" spans="3:11" ht="25.5" customHeight="1" x14ac:dyDescent="0.2">
      <c r="C76" s="31"/>
      <c r="D76" s="32"/>
      <c r="E76" s="33"/>
      <c r="F76" s="71" t="s">
        <v>101</v>
      </c>
      <c r="G76" s="72"/>
      <c r="H76" s="38">
        <f>SUM(H77:H80)</f>
        <v>0</v>
      </c>
      <c r="I76" s="38">
        <f t="shared" ref="I76:K76" si="8">SUM(I77:I80)</f>
        <v>0</v>
      </c>
      <c r="J76" s="38">
        <f t="shared" si="8"/>
        <v>0</v>
      </c>
      <c r="K76" s="38">
        <f t="shared" si="8"/>
        <v>0</v>
      </c>
    </row>
    <row r="77" spans="3:11" ht="25.5" customHeight="1" x14ac:dyDescent="0.2">
      <c r="C77" s="8"/>
      <c r="D77" s="9" t="s">
        <v>174</v>
      </c>
      <c r="E77" s="10"/>
      <c r="F77" s="11"/>
      <c r="G77" s="12" t="s">
        <v>102</v>
      </c>
      <c r="H77" s="36">
        <f>SUMIFS(tbl_SaldoAwal[nilai],tbl_SaldoAwal[persediaan],'Berita Acara'!G77,tbl_SaldoAwal[nama skpd],'Berita Acara'!$C$3)</f>
        <v>0</v>
      </c>
      <c r="I77" s="36">
        <f>SUMIFS(Rekap_App!W:W,Rekap_App!H:H,D77)</f>
        <v>0</v>
      </c>
      <c r="J77" s="36">
        <f>IF($H$105=$H$106,H77+SUMIFS(Rekap_App!Y:Y,Rekap_App!H:H,D77),SUMIFS(Rekap_App!Y:Y,Rekap_App!H:H,D77))</f>
        <v>0</v>
      </c>
      <c r="K77" s="37">
        <f>SUMIFS(Rekap_App!AA:AA,Rekap_App!H:H,D77)</f>
        <v>0</v>
      </c>
    </row>
    <row r="78" spans="3:11" ht="25.5" customHeight="1" x14ac:dyDescent="0.2">
      <c r="C78" s="8"/>
      <c r="D78" s="9" t="s">
        <v>175</v>
      </c>
      <c r="E78" s="10"/>
      <c r="F78" s="11"/>
      <c r="G78" s="12" t="s">
        <v>103</v>
      </c>
      <c r="H78" s="36">
        <f>SUMIFS(tbl_SaldoAwal[nilai],tbl_SaldoAwal[persediaan],'Berita Acara'!G78,tbl_SaldoAwal[nama skpd],'Berita Acara'!$C$3)</f>
        <v>0</v>
      </c>
      <c r="I78" s="36">
        <f>SUMIFS(Rekap_App!W:W,Rekap_App!H:H,D78)</f>
        <v>0</v>
      </c>
      <c r="J78" s="36">
        <f>IF($H$105=$H$106,H78+SUMIFS(Rekap_App!Y:Y,Rekap_App!H:H,D78),SUMIFS(Rekap_App!Y:Y,Rekap_App!H:H,D78))</f>
        <v>0</v>
      </c>
      <c r="K78" s="37">
        <f>SUMIFS(Rekap_App!AA:AA,Rekap_App!H:H,D78)</f>
        <v>0</v>
      </c>
    </row>
    <row r="79" spans="3:11" ht="25.5" customHeight="1" x14ac:dyDescent="0.2">
      <c r="C79" s="8"/>
      <c r="D79" s="9" t="s">
        <v>176</v>
      </c>
      <c r="E79" s="10"/>
      <c r="F79" s="11"/>
      <c r="G79" s="12" t="s">
        <v>104</v>
      </c>
      <c r="H79" s="36">
        <f>SUMIFS(tbl_SaldoAwal[nilai],tbl_SaldoAwal[persediaan],'Berita Acara'!G79,tbl_SaldoAwal[nama skpd],'Berita Acara'!$C$3)</f>
        <v>0</v>
      </c>
      <c r="I79" s="36">
        <f>SUMIFS(Rekap_App!W:W,Rekap_App!H:H,D79)</f>
        <v>0</v>
      </c>
      <c r="J79" s="36">
        <f>IF($H$105=$H$106,H79+SUMIFS(Rekap_App!Y:Y,Rekap_App!H:H,D79),SUMIFS(Rekap_App!Y:Y,Rekap_App!H:H,D79))</f>
        <v>0</v>
      </c>
      <c r="K79" s="37">
        <f>SUMIFS(Rekap_App!AA:AA,Rekap_App!H:H,D79)</f>
        <v>0</v>
      </c>
    </row>
    <row r="80" spans="3:11" ht="25.5" customHeight="1" x14ac:dyDescent="0.2">
      <c r="C80" s="8"/>
      <c r="D80" s="9" t="s">
        <v>177</v>
      </c>
      <c r="E80" s="10"/>
      <c r="F80" s="11"/>
      <c r="G80" s="12" t="s">
        <v>105</v>
      </c>
      <c r="H80" s="36">
        <f>SUMIFS(tbl_SaldoAwal[nilai],tbl_SaldoAwal[persediaan],'Berita Acara'!G80,tbl_SaldoAwal[nama skpd],'Berita Acara'!$C$3)</f>
        <v>0</v>
      </c>
      <c r="I80" s="36">
        <f>SUMIFS(Rekap_App!W:W,Rekap_App!H:H,D80)</f>
        <v>0</v>
      </c>
      <c r="J80" s="36">
        <f>IF($H$105=$H$106,H80+SUMIFS(Rekap_App!Y:Y,Rekap_App!H:H,D80),SUMIFS(Rekap_App!Y:Y,Rekap_App!H:H,D80))</f>
        <v>0</v>
      </c>
      <c r="K80" s="37">
        <f>SUMIFS(Rekap_App!AA:AA,Rekap_App!H:H,D80)</f>
        <v>0</v>
      </c>
    </row>
    <row r="81" spans="3:11" ht="25.5" customHeight="1" x14ac:dyDescent="0.2">
      <c r="C81" s="31"/>
      <c r="D81" s="32"/>
      <c r="E81" s="33"/>
      <c r="F81" s="71" t="s">
        <v>106</v>
      </c>
      <c r="G81" s="72"/>
      <c r="H81" s="38">
        <f>SUM(H82:H83)</f>
        <v>0</v>
      </c>
      <c r="I81" s="38">
        <f t="shared" ref="I81:K81" si="9">SUM(I82:I83)</f>
        <v>0</v>
      </c>
      <c r="J81" s="38">
        <f t="shared" si="9"/>
        <v>0</v>
      </c>
      <c r="K81" s="38">
        <f t="shared" si="9"/>
        <v>0</v>
      </c>
    </row>
    <row r="82" spans="3:11" ht="25.5" customHeight="1" x14ac:dyDescent="0.2">
      <c r="C82" s="8"/>
      <c r="D82" s="9" t="s">
        <v>178</v>
      </c>
      <c r="E82" s="10"/>
      <c r="F82" s="11"/>
      <c r="G82" s="12" t="s">
        <v>106</v>
      </c>
      <c r="H82" s="36">
        <f>SUMIFS(tbl_SaldoAwal[nilai],tbl_SaldoAwal[persediaan],'Berita Acara'!G82,tbl_SaldoAwal[nama skpd],'Berita Acara'!$C$3)</f>
        <v>0</v>
      </c>
      <c r="I82" s="36">
        <f>SUMIFS(Rekap_App!W:W,Rekap_App!H:H,D82)</f>
        <v>0</v>
      </c>
      <c r="J82" s="36">
        <f>IF($H$105=$H$106,H82+SUMIFS(Rekap_App!Y:Y,Rekap_App!H:H,D82),SUMIFS(Rekap_App!Y:Y,Rekap_App!H:H,D82))</f>
        <v>0</v>
      </c>
      <c r="K82" s="37">
        <f>SUMIFS(Rekap_App!AA:AA,Rekap_App!H:H,D82)</f>
        <v>0</v>
      </c>
    </row>
    <row r="83" spans="3:11" ht="25.5" customHeight="1" x14ac:dyDescent="0.2">
      <c r="C83" s="8"/>
      <c r="D83" s="9" t="s">
        <v>179</v>
      </c>
      <c r="E83" s="10"/>
      <c r="F83" s="11"/>
      <c r="G83" s="12" t="s">
        <v>107</v>
      </c>
      <c r="H83" s="36">
        <f>SUMIFS(tbl_SaldoAwal[nilai],tbl_SaldoAwal[persediaan],'Berita Acara'!G83,tbl_SaldoAwal[nama skpd],'Berita Acara'!$C$3)</f>
        <v>0</v>
      </c>
      <c r="I83" s="36">
        <f>SUMIFS(Rekap_App!W:W,Rekap_App!H:H,D83)</f>
        <v>0</v>
      </c>
      <c r="J83" s="36">
        <f>IF($H$105=$H$106,H83+SUMIFS(Rekap_App!Y:Y,Rekap_App!H:H,D83),SUMIFS(Rekap_App!Y:Y,Rekap_App!H:H,D83))</f>
        <v>0</v>
      </c>
      <c r="K83" s="37">
        <f>SUMIFS(Rekap_App!AA:AA,Rekap_App!H:H,D83)</f>
        <v>0</v>
      </c>
    </row>
    <row r="84" spans="3:11" ht="25.5" customHeight="1" x14ac:dyDescent="0.2">
      <c r="C84" s="61"/>
      <c r="D84" s="62"/>
      <c r="E84" s="63" t="s">
        <v>108</v>
      </c>
      <c r="F84" s="64"/>
      <c r="G84" s="64"/>
      <c r="H84" s="65">
        <f>H85+H92</f>
        <v>0</v>
      </c>
      <c r="I84" s="65">
        <f>I85+I92</f>
        <v>0</v>
      </c>
      <c r="J84" s="65">
        <f>J85+J92</f>
        <v>0</v>
      </c>
      <c r="K84" s="65">
        <f>K85+K92</f>
        <v>0</v>
      </c>
    </row>
    <row r="85" spans="3:11" ht="25.5" customHeight="1" x14ac:dyDescent="0.2">
      <c r="C85" s="31"/>
      <c r="D85" s="32"/>
      <c r="E85" s="33"/>
      <c r="F85" s="71" t="s">
        <v>109</v>
      </c>
      <c r="G85" s="72"/>
      <c r="H85" s="38">
        <f>SUM(H86:H91)</f>
        <v>0</v>
      </c>
      <c r="I85" s="38">
        <f t="shared" ref="I85:K85" si="10">SUM(I86:I91)</f>
        <v>0</v>
      </c>
      <c r="J85" s="38">
        <f t="shared" si="10"/>
        <v>0</v>
      </c>
      <c r="K85" s="38">
        <f t="shared" si="10"/>
        <v>0</v>
      </c>
    </row>
    <row r="86" spans="3:11" ht="25.5" customHeight="1" x14ac:dyDescent="0.2">
      <c r="C86" s="8"/>
      <c r="D86" s="9" t="s">
        <v>180</v>
      </c>
      <c r="E86" s="10"/>
      <c r="F86" s="11"/>
      <c r="G86" s="12" t="s">
        <v>110</v>
      </c>
      <c r="H86" s="36">
        <f>SUMIFS(tbl_SaldoAwal[nilai],tbl_SaldoAwal[persediaan],'Berita Acara'!G86,tbl_SaldoAwal[nama skpd],'Berita Acara'!$C$3)</f>
        <v>0</v>
      </c>
      <c r="I86" s="36">
        <f>SUMIFS(Rekap_App!W:W,Rekap_App!H:H,D86)</f>
        <v>0</v>
      </c>
      <c r="J86" s="36">
        <f>IF($H$105=$H$106,H86+SUMIFS(Rekap_App!Y:Y,Rekap_App!H:H,D86),SUMIFS(Rekap_App!Y:Y,Rekap_App!H:H,D86))</f>
        <v>0</v>
      </c>
      <c r="K86" s="37">
        <f>SUMIFS(Rekap_App!AA:AA,Rekap_App!H:H,D86)</f>
        <v>0</v>
      </c>
    </row>
    <row r="87" spans="3:11" ht="25.5" customHeight="1" x14ac:dyDescent="0.2">
      <c r="C87" s="8"/>
      <c r="D87" s="9" t="s">
        <v>181</v>
      </c>
      <c r="E87" s="10"/>
      <c r="F87" s="11"/>
      <c r="G87" s="12" t="s">
        <v>111</v>
      </c>
      <c r="H87" s="36">
        <f>SUMIFS(tbl_SaldoAwal[nilai],tbl_SaldoAwal[persediaan],'Berita Acara'!G87,tbl_SaldoAwal[nama skpd],'Berita Acara'!$C$3)</f>
        <v>0</v>
      </c>
      <c r="I87" s="36">
        <f>SUMIFS(Rekap_App!W:W,Rekap_App!H:H,D87)</f>
        <v>0</v>
      </c>
      <c r="J87" s="36">
        <f>IF($H$105=$H$106,H87+SUMIFS(Rekap_App!Y:Y,Rekap_App!H:H,D87),SUMIFS(Rekap_App!Y:Y,Rekap_App!H:H,D87))</f>
        <v>0</v>
      </c>
      <c r="K87" s="37">
        <f>SUMIFS(Rekap_App!AA:AA,Rekap_App!H:H,D87)</f>
        <v>0</v>
      </c>
    </row>
    <row r="88" spans="3:11" ht="25.5" customHeight="1" x14ac:dyDescent="0.2">
      <c r="C88" s="8"/>
      <c r="D88" s="9" t="s">
        <v>182</v>
      </c>
      <c r="E88" s="10"/>
      <c r="F88" s="11"/>
      <c r="G88" s="12" t="s">
        <v>112</v>
      </c>
      <c r="H88" s="36">
        <f>SUMIFS(tbl_SaldoAwal[nilai],tbl_SaldoAwal[persediaan],'Berita Acara'!G88,tbl_SaldoAwal[nama skpd],'Berita Acara'!$C$3)</f>
        <v>0</v>
      </c>
      <c r="I88" s="36">
        <f>SUMIFS(Rekap_App!W:W,Rekap_App!H:H,D88)</f>
        <v>0</v>
      </c>
      <c r="J88" s="36">
        <f>IF($H$105=$H$106,H88+SUMIFS(Rekap_App!Y:Y,Rekap_App!H:H,D88),SUMIFS(Rekap_App!Y:Y,Rekap_App!H:H,D88))</f>
        <v>0</v>
      </c>
      <c r="K88" s="37">
        <f>SUMIFS(Rekap_App!AA:AA,Rekap_App!H:H,D88)</f>
        <v>0</v>
      </c>
    </row>
    <row r="89" spans="3:11" ht="25.5" customHeight="1" x14ac:dyDescent="0.2">
      <c r="C89" s="8"/>
      <c r="D89" s="9" t="s">
        <v>183</v>
      </c>
      <c r="E89" s="10"/>
      <c r="F89" s="11"/>
      <c r="G89" s="12" t="s">
        <v>113</v>
      </c>
      <c r="H89" s="36">
        <f>SUMIFS(tbl_SaldoAwal[nilai],tbl_SaldoAwal[persediaan],'Berita Acara'!G89,tbl_SaldoAwal[nama skpd],'Berita Acara'!$C$3)</f>
        <v>0</v>
      </c>
      <c r="I89" s="36">
        <f>SUMIFS(Rekap_App!W:W,Rekap_App!H:H,D89)</f>
        <v>0</v>
      </c>
      <c r="J89" s="36">
        <f>IF($H$105=$H$106,H89+SUMIFS(Rekap_App!Y:Y,Rekap_App!H:H,D89),SUMIFS(Rekap_App!Y:Y,Rekap_App!H:H,D89))</f>
        <v>0</v>
      </c>
      <c r="K89" s="37">
        <f>SUMIFS(Rekap_App!AA:AA,Rekap_App!H:H,D89)</f>
        <v>0</v>
      </c>
    </row>
    <row r="90" spans="3:11" ht="25.5" customHeight="1" x14ac:dyDescent="0.2">
      <c r="C90" s="8"/>
      <c r="D90" s="9" t="s">
        <v>184</v>
      </c>
      <c r="E90" s="10"/>
      <c r="F90" s="11"/>
      <c r="G90" s="12" t="s">
        <v>114</v>
      </c>
      <c r="H90" s="36">
        <f>SUMIFS(tbl_SaldoAwal[nilai],tbl_SaldoAwal[persediaan],'Berita Acara'!G90,tbl_SaldoAwal[nama skpd],'Berita Acara'!$C$3)</f>
        <v>0</v>
      </c>
      <c r="I90" s="36">
        <f>SUMIFS(Rekap_App!W:W,Rekap_App!H:H,D90)</f>
        <v>0</v>
      </c>
      <c r="J90" s="36">
        <f>IF($H$105=$H$106,H90+SUMIFS(Rekap_App!Y:Y,Rekap_App!H:H,D90),SUMIFS(Rekap_App!Y:Y,Rekap_App!H:H,D90))</f>
        <v>0</v>
      </c>
      <c r="K90" s="37">
        <f>SUMIFS(Rekap_App!AA:AA,Rekap_App!H:H,D90)</f>
        <v>0</v>
      </c>
    </row>
    <row r="91" spans="3:11" ht="25.5" customHeight="1" x14ac:dyDescent="0.2">
      <c r="C91" s="8"/>
      <c r="D91" s="9" t="s">
        <v>185</v>
      </c>
      <c r="E91" s="10"/>
      <c r="F91" s="11"/>
      <c r="G91" s="12" t="s">
        <v>115</v>
      </c>
      <c r="H91" s="36">
        <f>SUMIFS(tbl_SaldoAwal[nilai],tbl_SaldoAwal[persediaan],'Berita Acara'!G91,tbl_SaldoAwal[nama skpd],'Berita Acara'!$C$3)</f>
        <v>0</v>
      </c>
      <c r="I91" s="36">
        <f>SUMIFS(Rekap_App!W:W,Rekap_App!H:H,D91)</f>
        <v>0</v>
      </c>
      <c r="J91" s="36">
        <f>IF($H$105=$H$106,H91+SUMIFS(Rekap_App!Y:Y,Rekap_App!H:H,D91),SUMIFS(Rekap_App!Y:Y,Rekap_App!H:H,D91))</f>
        <v>0</v>
      </c>
      <c r="K91" s="37">
        <f>SUMIFS(Rekap_App!AA:AA,Rekap_App!H:H,D91)</f>
        <v>0</v>
      </c>
    </row>
    <row r="92" spans="3:11" ht="25.5" customHeight="1" x14ac:dyDescent="0.2">
      <c r="C92" s="31"/>
      <c r="D92" s="32"/>
      <c r="E92" s="33"/>
      <c r="F92" s="71" t="s">
        <v>116</v>
      </c>
      <c r="G92" s="72"/>
      <c r="H92" s="38">
        <f>SUM(H93:H99)</f>
        <v>0</v>
      </c>
      <c r="I92" s="38">
        <f>SUM(I93:I99)</f>
        <v>0</v>
      </c>
      <c r="J92" s="38">
        <f>SUM(J93:J99)</f>
        <v>0</v>
      </c>
      <c r="K92" s="38">
        <f>SUM(K93:K99)</f>
        <v>0</v>
      </c>
    </row>
    <row r="93" spans="3:11" ht="25.5" customHeight="1" x14ac:dyDescent="0.2">
      <c r="C93" s="8"/>
      <c r="D93" s="9" t="s">
        <v>186</v>
      </c>
      <c r="E93" s="10"/>
      <c r="F93" s="11"/>
      <c r="G93" s="12" t="s">
        <v>117</v>
      </c>
      <c r="H93" s="36">
        <f>SUMIFS(tbl_SaldoAwal[nilai],tbl_SaldoAwal[persediaan],'Berita Acara'!G93,tbl_SaldoAwal[nama skpd],'Berita Acara'!$C$3)</f>
        <v>0</v>
      </c>
      <c r="I93" s="36">
        <f>SUMIFS(Rekap_App!W:W,Rekap_App!H:H,D93)</f>
        <v>0</v>
      </c>
      <c r="J93" s="36">
        <f>IF($H$105=$H$106,H93+SUMIFS(Rekap_App!Y:Y,Rekap_App!H:H,D93),SUMIFS(Rekap_App!Y:Y,Rekap_App!H:H,D93))</f>
        <v>0</v>
      </c>
      <c r="K93" s="37">
        <f>SUMIFS(Rekap_App!AA:AA,Rekap_App!H:H,D93)</f>
        <v>0</v>
      </c>
    </row>
    <row r="94" spans="3:11" ht="25.5" customHeight="1" x14ac:dyDescent="0.2">
      <c r="C94" s="8"/>
      <c r="D94" s="9" t="s">
        <v>187</v>
      </c>
      <c r="E94" s="10"/>
      <c r="F94" s="11"/>
      <c r="G94" s="12" t="s">
        <v>118</v>
      </c>
      <c r="H94" s="36">
        <f>SUMIFS(tbl_SaldoAwal[nilai],tbl_SaldoAwal[persediaan],'Berita Acara'!G94,tbl_SaldoAwal[nama skpd],'Berita Acara'!$C$3)</f>
        <v>0</v>
      </c>
      <c r="I94" s="36">
        <f>SUMIFS(Rekap_App!W:W,Rekap_App!H:H,D94)</f>
        <v>0</v>
      </c>
      <c r="J94" s="36">
        <f>IF($H$105=$H$106,H94+SUMIFS(Rekap_App!Y:Y,Rekap_App!H:H,D94),SUMIFS(Rekap_App!Y:Y,Rekap_App!H:H,D94))</f>
        <v>0</v>
      </c>
      <c r="K94" s="37">
        <f>SUMIFS(Rekap_App!AA:AA,Rekap_App!H:H,D94)</f>
        <v>0</v>
      </c>
    </row>
    <row r="95" spans="3:11" ht="25.5" customHeight="1" x14ac:dyDescent="0.2">
      <c r="C95" s="8"/>
      <c r="D95" s="9" t="s">
        <v>188</v>
      </c>
      <c r="E95" s="10"/>
      <c r="F95" s="11"/>
      <c r="G95" s="12" t="s">
        <v>119</v>
      </c>
      <c r="H95" s="36">
        <f>SUMIFS(tbl_SaldoAwal[nilai],tbl_SaldoAwal[persediaan],'Berita Acara'!G95,tbl_SaldoAwal[nama skpd],'Berita Acara'!$C$3)</f>
        <v>0</v>
      </c>
      <c r="I95" s="36">
        <f>SUMIFS(Rekap_App!W:W,Rekap_App!H:H,D95)</f>
        <v>0</v>
      </c>
      <c r="J95" s="36">
        <f>IF($H$105=$H$106,H95+SUMIFS(Rekap_App!Y:Y,Rekap_App!H:H,D95),SUMIFS(Rekap_App!Y:Y,Rekap_App!H:H,D95))</f>
        <v>0</v>
      </c>
      <c r="K95" s="37">
        <f>SUMIFS(Rekap_App!AA:AA,Rekap_App!H:H,D95)</f>
        <v>0</v>
      </c>
    </row>
    <row r="96" spans="3:11" ht="25.5" customHeight="1" x14ac:dyDescent="0.2">
      <c r="C96" s="8"/>
      <c r="D96" s="9" t="s">
        <v>189</v>
      </c>
      <c r="E96" s="10"/>
      <c r="F96" s="11"/>
      <c r="G96" s="12" t="s">
        <v>120</v>
      </c>
      <c r="H96" s="36">
        <f>SUMIFS(tbl_SaldoAwal[nilai],tbl_SaldoAwal[persediaan],'Berita Acara'!G96,tbl_SaldoAwal[nama skpd],'Berita Acara'!$C$3)</f>
        <v>0</v>
      </c>
      <c r="I96" s="36">
        <f>SUMIFS(Rekap_App!W:W,Rekap_App!H:H,D96)</f>
        <v>0</v>
      </c>
      <c r="J96" s="36">
        <f>IF($H$105=$H$106,H96+SUMIFS(Rekap_App!Y:Y,Rekap_App!H:H,D96),SUMIFS(Rekap_App!Y:Y,Rekap_App!H:H,D96))</f>
        <v>0</v>
      </c>
      <c r="K96" s="37">
        <f>SUMIFS(Rekap_App!AA:AA,Rekap_App!H:H,D96)</f>
        <v>0</v>
      </c>
    </row>
    <row r="97" spans="3:11" ht="25.5" customHeight="1" x14ac:dyDescent="0.2">
      <c r="C97" s="8"/>
      <c r="D97" s="9" t="s">
        <v>190</v>
      </c>
      <c r="E97" s="10"/>
      <c r="F97" s="11"/>
      <c r="G97" s="12" t="s">
        <v>121</v>
      </c>
      <c r="H97" s="36">
        <f>SUMIFS(tbl_SaldoAwal[nilai],tbl_SaldoAwal[persediaan],'Berita Acara'!G97,tbl_SaldoAwal[nama skpd],'Berita Acara'!$C$3)</f>
        <v>0</v>
      </c>
      <c r="I97" s="36">
        <f>SUMIFS(Rekap_App!W:W,Rekap_App!H:H,D97)</f>
        <v>0</v>
      </c>
      <c r="J97" s="36">
        <f>IF($H$105=$H$106,H97+SUMIFS(Rekap_App!Y:Y,Rekap_App!H:H,D97),SUMIFS(Rekap_App!Y:Y,Rekap_App!H:H,D97))</f>
        <v>0</v>
      </c>
      <c r="K97" s="37">
        <f>SUMIFS(Rekap_App!AA:AA,Rekap_App!H:H,D97)</f>
        <v>0</v>
      </c>
    </row>
    <row r="98" spans="3:11" ht="25.5" customHeight="1" x14ac:dyDescent="0.2">
      <c r="C98" s="8"/>
      <c r="D98" s="9" t="s">
        <v>191</v>
      </c>
      <c r="E98" s="10"/>
      <c r="F98" s="11"/>
      <c r="G98" s="11" t="s">
        <v>122</v>
      </c>
      <c r="H98" s="36">
        <f>SUMIFS(tbl_SaldoAwal[nilai],tbl_SaldoAwal[persediaan],'Berita Acara'!G98,tbl_SaldoAwal[nama skpd],'Berita Acara'!$C$3)</f>
        <v>0</v>
      </c>
      <c r="I98" s="36">
        <f>SUMIFS(Rekap_App!W:W,Rekap_App!H:H,D98)</f>
        <v>0</v>
      </c>
      <c r="J98" s="36">
        <f>IF($H$105=$H$106,H98+SUMIFS(Rekap_App!Y:Y,Rekap_App!H:H,D98),SUMIFS(Rekap_App!Y:Y,Rekap_App!H:H,D98))</f>
        <v>0</v>
      </c>
      <c r="K98" s="37">
        <f>SUMIFS(Rekap_App!AA:AA,Rekap_App!H:H,D98)</f>
        <v>0</v>
      </c>
    </row>
    <row r="99" spans="3:11" ht="25.5" customHeight="1" x14ac:dyDescent="0.2">
      <c r="C99" s="8"/>
      <c r="D99" s="9" t="s">
        <v>192</v>
      </c>
      <c r="E99" s="10"/>
      <c r="F99" s="11"/>
      <c r="G99" s="12" t="s">
        <v>123</v>
      </c>
      <c r="H99" s="36">
        <f>SUMIFS(tbl_SaldoAwal[nilai],tbl_SaldoAwal[persediaan],'Berita Acara'!G99,tbl_SaldoAwal[nama skpd],'Berita Acara'!$C$3)</f>
        <v>0</v>
      </c>
      <c r="I99" s="36">
        <f>SUMIFS(Rekap_App!W:W,Rekap_App!H:H,D99)</f>
        <v>0</v>
      </c>
      <c r="J99" s="36">
        <f>IF($H$105=$H$106,H99+SUMIFS(Rekap_App!Y:Y,Rekap_App!H:H,D99),SUMIFS(Rekap_App!Y:Y,Rekap_App!H:H,D99))</f>
        <v>0</v>
      </c>
      <c r="K99" s="37">
        <f>SUMIFS(Rekap_App!AA:AA,Rekap_App!H:H,D99)</f>
        <v>0</v>
      </c>
    </row>
    <row r="100" spans="3:11" ht="25.5" customHeight="1" x14ac:dyDescent="0.2">
      <c r="C100" s="61"/>
      <c r="D100" s="62"/>
      <c r="E100" s="63" t="s">
        <v>124</v>
      </c>
      <c r="F100" s="64"/>
      <c r="G100" s="64"/>
      <c r="H100" s="65">
        <f>H101</f>
        <v>0</v>
      </c>
      <c r="I100" s="65">
        <f t="shared" ref="I100:K100" si="11">I101</f>
        <v>0</v>
      </c>
      <c r="J100" s="65">
        <f>J101</f>
        <v>0</v>
      </c>
      <c r="K100" s="65">
        <f t="shared" si="11"/>
        <v>0</v>
      </c>
    </row>
    <row r="101" spans="3:11" ht="25.5" customHeight="1" x14ac:dyDescent="0.2">
      <c r="C101" s="31"/>
      <c r="D101" s="32"/>
      <c r="E101" s="33"/>
      <c r="F101" s="71" t="s">
        <v>125</v>
      </c>
      <c r="G101" s="72"/>
      <c r="H101" s="38">
        <f>SUM(H102:H104)</f>
        <v>0</v>
      </c>
      <c r="I101" s="38">
        <f>SUM(I102:I104)</f>
        <v>0</v>
      </c>
      <c r="J101" s="38">
        <f>SUM(J102:J104)</f>
        <v>0</v>
      </c>
      <c r="K101" s="38">
        <f>SUM(K102:K104)</f>
        <v>0</v>
      </c>
    </row>
    <row r="102" spans="3:11" ht="25.5" customHeight="1" x14ac:dyDescent="0.2">
      <c r="C102" s="8"/>
      <c r="D102" s="9" t="s">
        <v>193</v>
      </c>
      <c r="E102" s="10"/>
      <c r="F102" s="12"/>
      <c r="G102" s="12" t="s">
        <v>126</v>
      </c>
      <c r="H102" s="36">
        <f>SUMIFS(tbl_SaldoAwal[nilai],tbl_SaldoAwal[persediaan],'Berita Acara'!G102,tbl_SaldoAwal[nama skpd],'Berita Acara'!$C$3)</f>
        <v>0</v>
      </c>
      <c r="I102" s="36">
        <f>SUMIFS(Rekap_App!W:W,Rekap_App!H:H,D102)</f>
        <v>0</v>
      </c>
      <c r="J102" s="36">
        <f>IF($H$105=$H$106,H102+SUMIFS(Rekap_App!Y:Y,Rekap_App!H:H,D102),SUMIFS(Rekap_App!Y:Y,Rekap_App!H:H,D102))</f>
        <v>0</v>
      </c>
      <c r="K102" s="37">
        <f>SUMIFS(Rekap_App!AA:AA,Rekap_App!H:H,D102)</f>
        <v>0</v>
      </c>
    </row>
    <row r="103" spans="3:11" ht="25.5" customHeight="1" x14ac:dyDescent="0.2">
      <c r="C103" s="8"/>
      <c r="D103" s="9" t="s">
        <v>194</v>
      </c>
      <c r="E103" s="10"/>
      <c r="F103" s="12"/>
      <c r="G103" s="12" t="s">
        <v>127</v>
      </c>
      <c r="H103" s="36">
        <f>SUMIFS(tbl_SaldoAwal[nilai],tbl_SaldoAwal[persediaan],'Berita Acara'!G103,tbl_SaldoAwal[nama skpd],'Berita Acara'!$C$3)</f>
        <v>0</v>
      </c>
      <c r="I103" s="36">
        <f>SUMIFS(Rekap_App!W:W,Rekap_App!H:H,D103)</f>
        <v>0</v>
      </c>
      <c r="J103" s="36">
        <f>IF($H$105=$H$106,H103+SUMIFS(Rekap_App!Y:Y,Rekap_App!H:H,D103),SUMIFS(Rekap_App!Y:Y,Rekap_App!H:H,D103))</f>
        <v>0</v>
      </c>
      <c r="K103" s="37">
        <f>SUMIFS(Rekap_App!AA:AA,Rekap_App!H:H,D103)</f>
        <v>0</v>
      </c>
    </row>
    <row r="104" spans="3:11" ht="25.5" customHeight="1" x14ac:dyDescent="0.2">
      <c r="C104" s="8"/>
      <c r="D104" s="9" t="s">
        <v>195</v>
      </c>
      <c r="E104" s="10"/>
      <c r="F104" s="11"/>
      <c r="G104" s="30" t="s">
        <v>128</v>
      </c>
      <c r="H104" s="36">
        <f>SUMIFS(tbl_SaldoAwal[nilai],tbl_SaldoAwal[persediaan],'Berita Acara'!G104,tbl_SaldoAwal[nama skpd],'Berita Acara'!$C$3)</f>
        <v>0</v>
      </c>
      <c r="I104" s="36">
        <f>SUMIFS(Rekap_App!W:W,Rekap_App!H:H,D104)</f>
        <v>0</v>
      </c>
      <c r="J104" s="36">
        <f>IF($H$105=$H$106,H104+SUMIFS(Rekap_App!Y:Y,Rekap_App!H:H,D104),SUMIFS(Rekap_App!Y:Y,Rekap_App!H:H,D104))</f>
        <v>0</v>
      </c>
      <c r="K104" s="37">
        <f>SUMIFS(Rekap_App!AA:AA,Rekap_App!H:H,D104)</f>
        <v>0</v>
      </c>
    </row>
    <row r="105" spans="3:11" ht="28.5" customHeight="1" x14ac:dyDescent="0.2">
      <c r="C105" s="73" t="s">
        <v>44</v>
      </c>
      <c r="D105" s="74"/>
      <c r="E105" s="74"/>
      <c r="F105" s="74"/>
      <c r="G105" s="75"/>
      <c r="H105" s="66">
        <f>H100+H84+H23</f>
        <v>156368849.88</v>
      </c>
      <c r="I105" s="66">
        <f>I100+I84+I23</f>
        <v>56344300</v>
      </c>
      <c r="J105" s="66">
        <f t="shared" ref="J105:K105" si="12">J100+J84+J23</f>
        <v>199140349.88</v>
      </c>
      <c r="K105" s="66">
        <f t="shared" si="12"/>
        <v>13572800</v>
      </c>
    </row>
    <row r="106" spans="3:11" x14ac:dyDescent="0.2">
      <c r="C106" s="1"/>
      <c r="D106" s="1"/>
      <c r="H106" s="68">
        <f>H105-Rekap_App!N9</f>
        <v>156368849.88</v>
      </c>
      <c r="I106" s="68" t="e">
        <f>I105-Rekap_App!O9</f>
        <v>#VALUE!</v>
      </c>
      <c r="J106" s="68">
        <f>IF($H$105=$H$106,J105-($H$105+Rekap_App!P9),J105-Rekap_App!P9)</f>
        <v>42771500</v>
      </c>
      <c r="K106" s="68">
        <f>K105-Rekap_App!Q9</f>
        <v>13572800</v>
      </c>
    </row>
    <row r="107" spans="3:11" x14ac:dyDescent="0.2">
      <c r="C107" s="16" t="s">
        <v>197</v>
      </c>
      <c r="D107" s="17"/>
      <c r="E107" s="18"/>
      <c r="F107" s="18"/>
      <c r="G107" s="18"/>
      <c r="H107" s="18"/>
      <c r="I107" s="18"/>
      <c r="J107" s="18"/>
      <c r="K107" s="19"/>
    </row>
    <row r="108" spans="3:11" x14ac:dyDescent="0.2">
      <c r="C108" s="20"/>
      <c r="D108" s="27" t="str">
        <f>IF($H$106&gt;0,"Saldo Awal ","")</f>
        <v xml:space="preserve">Saldo Awal </v>
      </c>
      <c r="E108" s="28"/>
      <c r="F108" s="28"/>
      <c r="G108" s="28"/>
      <c r="H108" s="28"/>
      <c r="I108" s="28"/>
      <c r="J108" s="28"/>
      <c r="K108" s="21"/>
    </row>
    <row r="109" spans="3:11" x14ac:dyDescent="0.2">
      <c r="C109" s="20"/>
      <c r="D109" s="27"/>
      <c r="E109" s="28"/>
      <c r="F109" s="28"/>
      <c r="G109" s="28"/>
      <c r="H109" s="28"/>
      <c r="I109" s="28"/>
      <c r="J109" s="28"/>
      <c r="K109" s="21"/>
    </row>
    <row r="110" spans="3:11" x14ac:dyDescent="0.2">
      <c r="C110" s="20"/>
      <c r="D110" s="27"/>
      <c r="E110" s="28"/>
      <c r="F110" s="28"/>
      <c r="G110" s="28"/>
      <c r="H110" s="28"/>
      <c r="I110" s="28"/>
      <c r="J110" s="28"/>
      <c r="K110" s="21"/>
    </row>
    <row r="111" spans="3:11" x14ac:dyDescent="0.2">
      <c r="C111" s="20"/>
      <c r="D111" s="27"/>
      <c r="E111" s="28"/>
      <c r="F111" s="28"/>
      <c r="G111" s="28"/>
      <c r="H111" s="28"/>
      <c r="I111" s="28"/>
      <c r="J111" s="28"/>
      <c r="K111" s="21"/>
    </row>
    <row r="112" spans="3:11" x14ac:dyDescent="0.2">
      <c r="C112" s="20"/>
      <c r="D112" s="27"/>
      <c r="E112" s="28"/>
      <c r="F112" s="28"/>
      <c r="G112" s="28"/>
      <c r="H112" s="28"/>
      <c r="I112" s="28"/>
      <c r="J112" s="28"/>
      <c r="K112" s="21"/>
    </row>
    <row r="113" spans="3:14" x14ac:dyDescent="0.2">
      <c r="C113" s="22"/>
      <c r="D113" s="23"/>
      <c r="E113" s="24"/>
      <c r="F113" s="24"/>
      <c r="G113" s="24"/>
      <c r="H113" s="24"/>
      <c r="I113" s="24"/>
      <c r="J113" s="24"/>
      <c r="K113" s="25"/>
    </row>
    <row r="114" spans="3:14" x14ac:dyDescent="0.2">
      <c r="C114" s="1"/>
      <c r="D114" s="1"/>
    </row>
    <row r="115" spans="3:14" x14ac:dyDescent="0.2">
      <c r="C115" s="1" t="s">
        <v>241</v>
      </c>
      <c r="D115" s="1"/>
      <c r="E115" s="1"/>
      <c r="F115" s="1"/>
      <c r="G115" s="1"/>
      <c r="I115" s="7"/>
      <c r="J115" s="7"/>
    </row>
    <row r="116" spans="3:14" x14ac:dyDescent="0.2">
      <c r="C116" s="1"/>
      <c r="D116" s="1"/>
      <c r="I116" s="7"/>
      <c r="J116" s="7"/>
    </row>
    <row r="117" spans="3:14" x14ac:dyDescent="0.2">
      <c r="C117" s="1"/>
      <c r="D117" s="1"/>
      <c r="I117" s="7"/>
      <c r="J117" s="7"/>
    </row>
    <row r="118" spans="3:14" x14ac:dyDescent="0.2">
      <c r="C118" s="7"/>
      <c r="D118" s="7"/>
      <c r="E118" s="7"/>
      <c r="F118" s="7"/>
      <c r="G118" s="7"/>
      <c r="J118" s="29" t="s">
        <v>263</v>
      </c>
      <c r="K118" s="29"/>
      <c r="N118" s="7"/>
    </row>
    <row r="119" spans="3:14" x14ac:dyDescent="0.2">
      <c r="C119" s="7" t="s">
        <v>219</v>
      </c>
      <c r="D119" s="7"/>
      <c r="E119" s="7"/>
      <c r="F119" s="7"/>
      <c r="G119" s="7" t="s">
        <v>220</v>
      </c>
      <c r="J119" s="29" t="s">
        <v>41</v>
      </c>
      <c r="K119" s="29"/>
      <c r="L119" s="7"/>
      <c r="M119" s="7"/>
      <c r="N119" s="7"/>
    </row>
    <row r="120" spans="3:14" ht="12" customHeight="1" x14ac:dyDescent="0.2">
      <c r="C120" s="7"/>
      <c r="D120" s="7"/>
      <c r="E120" s="7"/>
      <c r="F120" s="7"/>
      <c r="G120" s="7"/>
      <c r="J120" s="76" t="str">
        <f>C3</f>
        <v>Badan Pengelola Pajak dan Retribusi Daerah</v>
      </c>
      <c r="K120" s="76"/>
      <c r="L120" s="7"/>
      <c r="M120" s="7"/>
      <c r="N120" s="7"/>
    </row>
    <row r="121" spans="3:14" x14ac:dyDescent="0.2">
      <c r="C121" s="7"/>
      <c r="D121" s="7"/>
      <c r="E121" s="7"/>
      <c r="F121" s="7"/>
      <c r="G121" s="7"/>
      <c r="J121" s="76"/>
      <c r="K121" s="76"/>
      <c r="L121" s="7"/>
      <c r="M121" s="7"/>
      <c r="N121" s="7"/>
    </row>
    <row r="122" spans="3:14" x14ac:dyDescent="0.2">
      <c r="C122" s="7"/>
      <c r="D122" s="7"/>
      <c r="E122" s="7"/>
      <c r="F122" s="7"/>
      <c r="G122" s="7"/>
      <c r="J122" s="7"/>
      <c r="K122" s="7"/>
      <c r="N122" s="7"/>
    </row>
    <row r="123" spans="3:14" x14ac:dyDescent="0.2">
      <c r="C123" s="7"/>
      <c r="D123" s="7"/>
      <c r="E123" s="7"/>
      <c r="F123" s="7"/>
      <c r="G123" s="7"/>
      <c r="J123" s="7"/>
      <c r="K123" s="7"/>
      <c r="N123" s="7"/>
    </row>
    <row r="124" spans="3:14" x14ac:dyDescent="0.2">
      <c r="C124" s="60" t="str">
        <f>F12</f>
        <v>AFNI AFDILLAH, A.Md</v>
      </c>
      <c r="D124" s="7"/>
      <c r="E124" s="7"/>
      <c r="F124" s="7"/>
      <c r="G124" s="60" t="str">
        <f>F16</f>
        <v>MUHAMMAD SALEH, SE.</v>
      </c>
      <c r="H124" s="7"/>
      <c r="J124" s="59" t="str">
        <f>F8</f>
        <v>ERMAYANTI, A.Md</v>
      </c>
      <c r="K124" s="29"/>
      <c r="L124" s="7"/>
      <c r="M124" s="7"/>
      <c r="N124" s="7"/>
    </row>
    <row r="125" spans="3:14" x14ac:dyDescent="0.2">
      <c r="C125" s="60" t="str">
        <f>"NIP. " &amp; F14</f>
        <v>NIP. 19890113 202012 1 005</v>
      </c>
      <c r="D125" s="7"/>
      <c r="E125" s="7"/>
      <c r="F125" s="7"/>
      <c r="G125" s="60" t="str">
        <f>"NIP. " &amp; F18</f>
        <v>NIP. 19790101 200803 1 003</v>
      </c>
      <c r="H125" s="7"/>
      <c r="J125" s="29" t="str">
        <f>"NIP. " &amp; F10</f>
        <v>NIP. 19841109 201503 2 002</v>
      </c>
      <c r="K125" s="29"/>
      <c r="L125" s="7"/>
      <c r="M125" s="7"/>
      <c r="N125" s="7"/>
    </row>
    <row r="126" spans="3:14" x14ac:dyDescent="0.2">
      <c r="C126" s="7"/>
      <c r="D126" s="7"/>
      <c r="E126" s="7"/>
      <c r="F126" s="7"/>
      <c r="H126" s="7"/>
      <c r="K126" s="7"/>
      <c r="L126" s="7"/>
      <c r="M126" s="7"/>
      <c r="N126" s="7"/>
    </row>
    <row r="127" spans="3:14" ht="15" customHeight="1" x14ac:dyDescent="0.2">
      <c r="C127" s="70" t="s">
        <v>34</v>
      </c>
      <c r="D127" s="70"/>
      <c r="E127" s="70"/>
      <c r="F127" s="70"/>
      <c r="G127" s="70"/>
      <c r="H127" s="70"/>
      <c r="I127" s="70"/>
      <c r="J127" s="70"/>
      <c r="K127" s="70"/>
      <c r="L127" s="7"/>
      <c r="M127" s="7"/>
      <c r="N127" s="7"/>
    </row>
    <row r="128" spans="3:14" ht="15" customHeight="1" x14ac:dyDescent="0.2">
      <c r="C128" s="70" t="s">
        <v>35</v>
      </c>
      <c r="D128" s="70"/>
      <c r="E128" s="70"/>
      <c r="F128" s="70"/>
      <c r="G128" s="70"/>
      <c r="H128" s="70"/>
      <c r="I128" s="70"/>
      <c r="J128" s="70"/>
      <c r="K128" s="70"/>
      <c r="L128" s="7"/>
      <c r="M128" s="7"/>
      <c r="N128" s="7"/>
    </row>
    <row r="129" spans="3:14" x14ac:dyDescent="0.2">
      <c r="C129" s="26"/>
      <c r="D129" s="7"/>
      <c r="E129" s="7"/>
      <c r="F129" s="7"/>
      <c r="G129" s="7"/>
      <c r="H129" s="7"/>
      <c r="K129" s="7"/>
      <c r="L129" s="7"/>
      <c r="M129" s="7"/>
      <c r="N129" s="7"/>
    </row>
    <row r="130" spans="3:14" x14ac:dyDescent="0.2">
      <c r="C130" s="26"/>
      <c r="D130" s="7"/>
      <c r="E130" s="7"/>
      <c r="F130" s="7"/>
      <c r="G130" s="7"/>
      <c r="H130" s="7"/>
      <c r="K130" s="7"/>
      <c r="L130" s="7"/>
      <c r="M130" s="7"/>
      <c r="N130" s="7"/>
    </row>
    <row r="131" spans="3:14" x14ac:dyDescent="0.2">
      <c r="C131" s="26"/>
      <c r="D131" s="7"/>
      <c r="E131" s="7"/>
      <c r="F131" s="7"/>
      <c r="G131" s="7"/>
      <c r="H131" s="7"/>
      <c r="K131" s="7"/>
      <c r="L131" s="7"/>
      <c r="M131" s="7"/>
      <c r="N131" s="7"/>
    </row>
    <row r="132" spans="3:14" x14ac:dyDescent="0.2">
      <c r="C132" s="26"/>
      <c r="D132" s="7"/>
      <c r="E132" s="7"/>
      <c r="F132" s="7"/>
      <c r="G132" s="7"/>
      <c r="H132" s="7"/>
      <c r="K132" s="7"/>
      <c r="L132" s="7"/>
      <c r="M132" s="7"/>
      <c r="N132" s="7"/>
    </row>
    <row r="133" spans="3:14" ht="15" customHeight="1" x14ac:dyDescent="0.2">
      <c r="C133" s="70" t="s">
        <v>36</v>
      </c>
      <c r="D133" s="70"/>
      <c r="E133" s="70"/>
      <c r="F133" s="70"/>
      <c r="G133" s="70"/>
      <c r="H133" s="70"/>
      <c r="I133" s="70"/>
      <c r="J133" s="70"/>
      <c r="K133" s="70"/>
      <c r="L133" s="7"/>
      <c r="M133" s="7"/>
      <c r="N133" s="7"/>
    </row>
    <row r="134" spans="3:14" ht="15" customHeight="1" x14ac:dyDescent="0.2">
      <c r="C134" s="70" t="s">
        <v>37</v>
      </c>
      <c r="D134" s="70"/>
      <c r="E134" s="70"/>
      <c r="F134" s="70"/>
      <c r="G134" s="70"/>
      <c r="H134" s="70"/>
      <c r="I134" s="70"/>
      <c r="J134" s="70"/>
      <c r="K134" s="70"/>
      <c r="L134" s="7"/>
      <c r="M134" s="7"/>
      <c r="N134" s="7"/>
    </row>
  </sheetData>
  <mergeCells count="23">
    <mergeCell ref="C2:K2"/>
    <mergeCell ref="C3:K3"/>
    <mergeCell ref="C4:K4"/>
    <mergeCell ref="C127:K127"/>
    <mergeCell ref="C6:K6"/>
    <mergeCell ref="F37:G37"/>
    <mergeCell ref="F49:G49"/>
    <mergeCell ref="F63:G63"/>
    <mergeCell ref="F66:G66"/>
    <mergeCell ref="F69:G69"/>
    <mergeCell ref="F72:G72"/>
    <mergeCell ref="F76:G76"/>
    <mergeCell ref="F81:G81"/>
    <mergeCell ref="F24:G24"/>
    <mergeCell ref="E22:G22"/>
    <mergeCell ref="F85:G85"/>
    <mergeCell ref="C128:K128"/>
    <mergeCell ref="C133:K133"/>
    <mergeCell ref="C134:K134"/>
    <mergeCell ref="F92:G92"/>
    <mergeCell ref="F101:G101"/>
    <mergeCell ref="C105:G105"/>
    <mergeCell ref="J120:K121"/>
  </mergeCells>
  <phoneticPr fontId="13" type="noConversion"/>
  <pageMargins left="0.70866141732283472" right="0.70866141732283472" top="0.74803149606299213" bottom="0.74803149606299213" header="0.31496062992125984" footer="0.31496062992125984"/>
  <pageSetup paperSize="256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2"/>
  <sheetViews>
    <sheetView showGridLines="0" view="pageBreakPreview" zoomScale="115" zoomScaleNormal="100" zoomScaleSheetLayoutView="115" workbookViewId="0">
      <selection activeCell="H16" sqref="H16:I16"/>
    </sheetView>
  </sheetViews>
  <sheetFormatPr defaultRowHeight="15" x14ac:dyDescent="0.25"/>
  <cols>
    <col min="1" max="1" width="4.140625" style="69" customWidth="1"/>
    <col min="2" max="2" width="3.5703125" style="69" customWidth="1"/>
    <col min="3" max="3" width="3.85546875" style="69" customWidth="1"/>
    <col min="4" max="4" width="6.7109375" style="69" customWidth="1"/>
    <col min="5" max="5" width="3.85546875" style="69" customWidth="1"/>
    <col min="6" max="6" width="6.7109375" style="69" customWidth="1"/>
    <col min="7" max="7" width="23.42578125" style="69" customWidth="1"/>
    <col min="8" max="8" width="12.140625" style="69" customWidth="1"/>
    <col min="9" max="9" width="4.85546875" style="69" customWidth="1"/>
    <col min="10" max="10" width="13.7109375" style="69" customWidth="1"/>
    <col min="11" max="11" width="8.28515625" style="69" customWidth="1"/>
    <col min="12" max="12" width="10.28515625" style="69" customWidth="1"/>
    <col min="13" max="13" width="7.28515625" style="69" customWidth="1"/>
    <col min="14" max="14" width="6.42578125" style="69" customWidth="1"/>
    <col min="15" max="15" width="11.85546875" style="69" customWidth="1"/>
    <col min="16" max="16" width="12.5703125" style="69" customWidth="1"/>
    <col min="17" max="20" width="10.5703125" style="69" customWidth="1"/>
    <col min="21" max="21" width="6.140625" style="69" customWidth="1"/>
    <col min="22" max="22" width="11" style="69" customWidth="1"/>
    <col min="23" max="23" width="14.85546875" style="69" customWidth="1"/>
    <col min="24" max="24" width="2.140625" style="69" customWidth="1"/>
    <col min="25" max="25" width="6.5703125" style="69" customWidth="1"/>
    <col min="26" max="26" width="10.5703125" style="69" customWidth="1"/>
    <col min="27" max="27" width="15.28515625" style="69" customWidth="1"/>
    <col min="28" max="28" width="1.85546875" style="69" customWidth="1"/>
    <col min="29" max="16384" width="9.140625" style="69"/>
  </cols>
  <sheetData>
    <row r="1" spans="2:28" ht="21.75" customHeight="1" x14ac:dyDescent="0.25"/>
    <row r="2" spans="2:28" ht="30.95" customHeight="1" x14ac:dyDescent="0.25">
      <c r="B2" s="80" t="s">
        <v>243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</row>
    <row r="3" spans="2:28" ht="3" customHeight="1" x14ac:dyDescent="0.25"/>
    <row r="4" spans="2:28" ht="30.95" customHeight="1" x14ac:dyDescent="0.25">
      <c r="B4" s="83" t="s">
        <v>214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28" ht="3.95" customHeight="1" x14ac:dyDescent="0.25"/>
    <row r="6" spans="2:28" ht="30.95" customHeight="1" x14ac:dyDescent="0.25">
      <c r="B6" s="85" t="s">
        <v>217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2:28" ht="24.4" customHeight="1" x14ac:dyDescent="0.25"/>
    <row r="8" spans="2:28" x14ac:dyDescent="0.25">
      <c r="B8" s="91" t="s">
        <v>0</v>
      </c>
      <c r="C8" s="92"/>
      <c r="D8" s="93" t="s">
        <v>1</v>
      </c>
      <c r="E8" s="94"/>
      <c r="F8" s="92"/>
      <c r="G8" s="41" t="s">
        <v>2</v>
      </c>
      <c r="H8" s="95" t="s">
        <v>218</v>
      </c>
      <c r="I8" s="92"/>
      <c r="J8" s="95" t="s">
        <v>3</v>
      </c>
      <c r="K8" s="92"/>
      <c r="L8" s="41" t="s">
        <v>4</v>
      </c>
      <c r="M8" s="96" t="s">
        <v>5</v>
      </c>
      <c r="N8" s="97"/>
      <c r="O8" s="96" t="s">
        <v>6</v>
      </c>
      <c r="P8" s="97"/>
      <c r="Q8" s="42" t="s">
        <v>7</v>
      </c>
      <c r="R8" s="43" t="s">
        <v>8</v>
      </c>
      <c r="S8" s="44" t="s">
        <v>9</v>
      </c>
      <c r="T8" s="45" t="s">
        <v>10</v>
      </c>
      <c r="U8" s="98" t="s">
        <v>11</v>
      </c>
      <c r="V8" s="92"/>
      <c r="W8" s="99" t="s">
        <v>12</v>
      </c>
      <c r="X8" s="92"/>
      <c r="Y8" s="100" t="s">
        <v>13</v>
      </c>
      <c r="Z8" s="92"/>
      <c r="AA8" s="101" t="s">
        <v>14</v>
      </c>
      <c r="AB8" s="102"/>
    </row>
    <row r="9" spans="2:28" x14ac:dyDescent="0.25">
      <c r="B9" s="86">
        <v>2022</v>
      </c>
      <c r="C9" s="84"/>
      <c r="D9" s="103" t="s">
        <v>215</v>
      </c>
      <c r="E9" s="104"/>
      <c r="F9" s="104"/>
      <c r="G9" s="46" t="s">
        <v>15</v>
      </c>
      <c r="H9" s="105" t="s">
        <v>15</v>
      </c>
      <c r="I9" s="104"/>
      <c r="J9" s="105" t="s">
        <v>15</v>
      </c>
      <c r="K9" s="104"/>
      <c r="L9" s="47" t="s">
        <v>15</v>
      </c>
      <c r="M9" s="105" t="s">
        <v>15</v>
      </c>
      <c r="N9" s="104"/>
      <c r="O9" s="106" t="s">
        <v>15</v>
      </c>
      <c r="P9" s="107"/>
      <c r="Q9" s="48">
        <v>0</v>
      </c>
      <c r="R9" s="48">
        <v>19452</v>
      </c>
      <c r="S9" s="48">
        <v>16485</v>
      </c>
      <c r="T9" s="49">
        <v>2967</v>
      </c>
      <c r="U9" s="108">
        <v>0</v>
      </c>
      <c r="V9" s="104"/>
      <c r="W9" s="108">
        <v>56344300</v>
      </c>
      <c r="X9" s="104"/>
      <c r="Y9" s="108">
        <v>42771500</v>
      </c>
      <c r="Z9" s="104"/>
      <c r="AA9" s="109">
        <v>13572800</v>
      </c>
      <c r="AB9" s="110"/>
    </row>
    <row r="10" spans="2:28" x14ac:dyDescent="0.25">
      <c r="B10" s="87"/>
      <c r="C10" s="84"/>
      <c r="D10" s="89" t="s">
        <v>15</v>
      </c>
      <c r="E10" s="104"/>
      <c r="F10" s="104"/>
      <c r="G10" s="50" t="s">
        <v>15</v>
      </c>
      <c r="H10" s="111" t="s">
        <v>15</v>
      </c>
      <c r="I10" s="104"/>
      <c r="J10" s="111" t="s">
        <v>15</v>
      </c>
      <c r="K10" s="104"/>
      <c r="L10" s="51" t="s">
        <v>15</v>
      </c>
      <c r="M10" s="111" t="s">
        <v>15</v>
      </c>
      <c r="N10" s="104"/>
      <c r="O10" s="112" t="s">
        <v>15</v>
      </c>
      <c r="P10" s="107"/>
      <c r="Q10" s="51" t="s">
        <v>15</v>
      </c>
      <c r="R10" s="51" t="s">
        <v>15</v>
      </c>
      <c r="S10" s="51" t="s">
        <v>15</v>
      </c>
      <c r="T10" s="52" t="s">
        <v>15</v>
      </c>
      <c r="U10" s="111" t="s">
        <v>15</v>
      </c>
      <c r="V10" s="104"/>
      <c r="W10" s="111" t="s">
        <v>15</v>
      </c>
      <c r="X10" s="104"/>
      <c r="Y10" s="111" t="s">
        <v>15</v>
      </c>
      <c r="Z10" s="104"/>
      <c r="AA10" s="111" t="s">
        <v>15</v>
      </c>
      <c r="AB10" s="110"/>
    </row>
    <row r="11" spans="2:28" x14ac:dyDescent="0.25">
      <c r="B11" s="87"/>
      <c r="C11" s="84"/>
      <c r="D11" s="89" t="s">
        <v>265</v>
      </c>
      <c r="E11" s="104"/>
      <c r="F11" s="104"/>
      <c r="G11" s="50" t="s">
        <v>216</v>
      </c>
      <c r="H11" s="111" t="s">
        <v>15</v>
      </c>
      <c r="I11" s="104"/>
      <c r="J11" s="111" t="s">
        <v>15</v>
      </c>
      <c r="K11" s="104"/>
      <c r="L11" s="51" t="s">
        <v>15</v>
      </c>
      <c r="M11" s="111" t="s">
        <v>15</v>
      </c>
      <c r="N11" s="104"/>
      <c r="O11" s="112" t="s">
        <v>15</v>
      </c>
      <c r="P11" s="107"/>
      <c r="Q11" s="48">
        <v>0</v>
      </c>
      <c r="R11" s="48">
        <v>55</v>
      </c>
      <c r="S11" s="48">
        <v>0</v>
      </c>
      <c r="T11" s="49">
        <v>55</v>
      </c>
      <c r="U11" s="108">
        <v>0</v>
      </c>
      <c r="V11" s="104"/>
      <c r="W11" s="108">
        <v>3336700</v>
      </c>
      <c r="X11" s="104"/>
      <c r="Y11" s="108">
        <v>0</v>
      </c>
      <c r="Z11" s="104"/>
      <c r="AA11" s="109">
        <v>3336700</v>
      </c>
      <c r="AB11" s="110"/>
    </row>
    <row r="12" spans="2:28" x14ac:dyDescent="0.25">
      <c r="B12" s="87"/>
      <c r="C12" s="84"/>
      <c r="D12" s="89" t="s">
        <v>15</v>
      </c>
      <c r="E12" s="84"/>
      <c r="F12" s="84"/>
      <c r="G12" s="46" t="s">
        <v>266</v>
      </c>
      <c r="H12" s="105" t="s">
        <v>152</v>
      </c>
      <c r="I12" s="104"/>
      <c r="J12" s="105" t="s">
        <v>250</v>
      </c>
      <c r="K12" s="104"/>
      <c r="L12" s="47" t="s">
        <v>28</v>
      </c>
      <c r="M12" s="113">
        <v>190000</v>
      </c>
      <c r="N12" s="107"/>
      <c r="O12" s="106" t="s">
        <v>267</v>
      </c>
      <c r="P12" s="107"/>
      <c r="Q12" s="53">
        <v>0</v>
      </c>
      <c r="R12" s="53">
        <v>4</v>
      </c>
      <c r="S12" s="53">
        <v>0</v>
      </c>
      <c r="T12" s="54">
        <v>4</v>
      </c>
      <c r="U12" s="114">
        <v>0</v>
      </c>
      <c r="V12" s="104"/>
      <c r="W12" s="114">
        <v>760000</v>
      </c>
      <c r="X12" s="104"/>
      <c r="Y12" s="114">
        <v>0</v>
      </c>
      <c r="Z12" s="104"/>
      <c r="AA12" s="115">
        <v>760000</v>
      </c>
      <c r="AB12" s="110"/>
    </row>
    <row r="13" spans="2:28" x14ac:dyDescent="0.25">
      <c r="B13" s="87"/>
      <c r="C13" s="84"/>
      <c r="D13" s="84"/>
      <c r="E13" s="84"/>
      <c r="F13" s="84"/>
      <c r="G13" s="46" t="s">
        <v>268</v>
      </c>
      <c r="H13" s="105" t="s">
        <v>152</v>
      </c>
      <c r="I13" s="104"/>
      <c r="J13" s="105" t="s">
        <v>269</v>
      </c>
      <c r="K13" s="104"/>
      <c r="L13" s="47" t="s">
        <v>270</v>
      </c>
      <c r="M13" s="113">
        <v>19600</v>
      </c>
      <c r="N13" s="107"/>
      <c r="O13" s="106" t="s">
        <v>19</v>
      </c>
      <c r="P13" s="107"/>
      <c r="Q13" s="53">
        <v>0</v>
      </c>
      <c r="R13" s="53">
        <v>5</v>
      </c>
      <c r="S13" s="53">
        <v>0</v>
      </c>
      <c r="T13" s="54">
        <v>5</v>
      </c>
      <c r="U13" s="114">
        <v>0</v>
      </c>
      <c r="V13" s="104"/>
      <c r="W13" s="114">
        <v>98000</v>
      </c>
      <c r="X13" s="104"/>
      <c r="Y13" s="114">
        <v>0</v>
      </c>
      <c r="Z13" s="104"/>
      <c r="AA13" s="115">
        <v>98000</v>
      </c>
      <c r="AB13" s="110"/>
    </row>
    <row r="14" spans="2:28" x14ac:dyDescent="0.25">
      <c r="B14" s="87"/>
      <c r="C14" s="84"/>
      <c r="D14" s="84"/>
      <c r="E14" s="84"/>
      <c r="F14" s="84"/>
      <c r="G14" s="46" t="s">
        <v>271</v>
      </c>
      <c r="H14" s="105" t="s">
        <v>152</v>
      </c>
      <c r="I14" s="104"/>
      <c r="J14" s="105" t="s">
        <v>272</v>
      </c>
      <c r="K14" s="104"/>
      <c r="L14" s="47" t="s">
        <v>273</v>
      </c>
      <c r="M14" s="113">
        <v>33600</v>
      </c>
      <c r="N14" s="107"/>
      <c r="O14" s="106" t="s">
        <v>19</v>
      </c>
      <c r="P14" s="107"/>
      <c r="Q14" s="53">
        <v>0</v>
      </c>
      <c r="R14" s="53">
        <v>2</v>
      </c>
      <c r="S14" s="53">
        <v>0</v>
      </c>
      <c r="T14" s="54">
        <v>2</v>
      </c>
      <c r="U14" s="114">
        <v>0</v>
      </c>
      <c r="V14" s="104"/>
      <c r="W14" s="114">
        <v>67200</v>
      </c>
      <c r="X14" s="104"/>
      <c r="Y14" s="114">
        <v>0</v>
      </c>
      <c r="Z14" s="104"/>
      <c r="AA14" s="115">
        <v>67200</v>
      </c>
      <c r="AB14" s="110"/>
    </row>
    <row r="15" spans="2:28" x14ac:dyDescent="0.25">
      <c r="B15" s="87"/>
      <c r="C15" s="84"/>
      <c r="D15" s="84"/>
      <c r="E15" s="84"/>
      <c r="F15" s="84"/>
      <c r="G15" s="46" t="s">
        <v>24</v>
      </c>
      <c r="H15" s="105" t="s">
        <v>152</v>
      </c>
      <c r="I15" s="104"/>
      <c r="J15" s="105" t="s">
        <v>25</v>
      </c>
      <c r="K15" s="104"/>
      <c r="L15" s="47" t="s">
        <v>23</v>
      </c>
      <c r="M15" s="113">
        <v>29100</v>
      </c>
      <c r="N15" s="107"/>
      <c r="O15" s="106" t="s">
        <v>19</v>
      </c>
      <c r="P15" s="107"/>
      <c r="Q15" s="53">
        <v>0</v>
      </c>
      <c r="R15" s="53">
        <v>3</v>
      </c>
      <c r="S15" s="53">
        <v>0</v>
      </c>
      <c r="T15" s="54">
        <v>3</v>
      </c>
      <c r="U15" s="114">
        <v>0</v>
      </c>
      <c r="V15" s="104"/>
      <c r="W15" s="114">
        <v>87300</v>
      </c>
      <c r="X15" s="104"/>
      <c r="Y15" s="114">
        <v>0</v>
      </c>
      <c r="Z15" s="104"/>
      <c r="AA15" s="115">
        <v>87300</v>
      </c>
      <c r="AB15" s="110"/>
    </row>
    <row r="16" spans="2:28" x14ac:dyDescent="0.25">
      <c r="B16" s="87"/>
      <c r="C16" s="84"/>
      <c r="D16" s="84"/>
      <c r="E16" s="84"/>
      <c r="F16" s="84"/>
      <c r="G16" s="46" t="s">
        <v>16</v>
      </c>
      <c r="H16" s="105" t="s">
        <v>152</v>
      </c>
      <c r="I16" s="104"/>
      <c r="J16" s="105" t="s">
        <v>17</v>
      </c>
      <c r="K16" s="104"/>
      <c r="L16" s="47" t="s">
        <v>18</v>
      </c>
      <c r="M16" s="113">
        <v>35300</v>
      </c>
      <c r="N16" s="107"/>
      <c r="O16" s="106" t="s">
        <v>19</v>
      </c>
      <c r="P16" s="107"/>
      <c r="Q16" s="53">
        <v>0</v>
      </c>
      <c r="R16" s="53">
        <v>24</v>
      </c>
      <c r="S16" s="53">
        <v>0</v>
      </c>
      <c r="T16" s="54">
        <v>24</v>
      </c>
      <c r="U16" s="114">
        <v>0</v>
      </c>
      <c r="V16" s="104"/>
      <c r="W16" s="114">
        <v>847200</v>
      </c>
      <c r="X16" s="104"/>
      <c r="Y16" s="114">
        <v>0</v>
      </c>
      <c r="Z16" s="104"/>
      <c r="AA16" s="115">
        <v>847200</v>
      </c>
      <c r="AB16" s="110"/>
    </row>
    <row r="17" spans="2:28" x14ac:dyDescent="0.25">
      <c r="B17" s="87"/>
      <c r="C17" s="84"/>
      <c r="D17" s="84"/>
      <c r="E17" s="84"/>
      <c r="F17" s="84"/>
      <c r="G17" s="46" t="s">
        <v>20</v>
      </c>
      <c r="H17" s="105" t="s">
        <v>153</v>
      </c>
      <c r="I17" s="104"/>
      <c r="J17" s="105" t="s">
        <v>21</v>
      </c>
      <c r="K17" s="104"/>
      <c r="L17" s="47" t="s">
        <v>22</v>
      </c>
      <c r="M17" s="113">
        <v>70600</v>
      </c>
      <c r="N17" s="107"/>
      <c r="O17" s="106" t="s">
        <v>19</v>
      </c>
      <c r="P17" s="107"/>
      <c r="Q17" s="53">
        <v>0</v>
      </c>
      <c r="R17" s="53">
        <v>15</v>
      </c>
      <c r="S17" s="53">
        <v>0</v>
      </c>
      <c r="T17" s="54">
        <v>15</v>
      </c>
      <c r="U17" s="114">
        <v>0</v>
      </c>
      <c r="V17" s="104"/>
      <c r="W17" s="114">
        <v>1059000</v>
      </c>
      <c r="X17" s="104"/>
      <c r="Y17" s="114">
        <v>0</v>
      </c>
      <c r="Z17" s="104"/>
      <c r="AA17" s="115">
        <v>1059000</v>
      </c>
      <c r="AB17" s="110"/>
    </row>
    <row r="18" spans="2:28" x14ac:dyDescent="0.25">
      <c r="B18" s="87"/>
      <c r="C18" s="84"/>
      <c r="D18" s="104"/>
      <c r="E18" s="104"/>
      <c r="F18" s="104"/>
      <c r="G18" s="46" t="s">
        <v>274</v>
      </c>
      <c r="H18" s="105" t="s">
        <v>154</v>
      </c>
      <c r="I18" s="104"/>
      <c r="J18" s="105" t="s">
        <v>275</v>
      </c>
      <c r="K18" s="104"/>
      <c r="L18" s="47" t="s">
        <v>18</v>
      </c>
      <c r="M18" s="113">
        <v>209000</v>
      </c>
      <c r="N18" s="107"/>
      <c r="O18" s="106" t="s">
        <v>19</v>
      </c>
      <c r="P18" s="107"/>
      <c r="Q18" s="53">
        <v>0</v>
      </c>
      <c r="R18" s="53">
        <v>2</v>
      </c>
      <c r="S18" s="53">
        <v>0</v>
      </c>
      <c r="T18" s="54">
        <v>2</v>
      </c>
      <c r="U18" s="114">
        <v>0</v>
      </c>
      <c r="V18" s="104"/>
      <c r="W18" s="114">
        <v>418000</v>
      </c>
      <c r="X18" s="104"/>
      <c r="Y18" s="114">
        <v>0</v>
      </c>
      <c r="Z18" s="104"/>
      <c r="AA18" s="115">
        <v>418000</v>
      </c>
      <c r="AB18" s="110"/>
    </row>
    <row r="19" spans="2:28" x14ac:dyDescent="0.25">
      <c r="B19" s="87"/>
      <c r="C19" s="84"/>
      <c r="D19" s="89" t="s">
        <v>15</v>
      </c>
      <c r="E19" s="104"/>
      <c r="F19" s="104"/>
      <c r="G19" s="50" t="s">
        <v>15</v>
      </c>
      <c r="H19" s="111" t="s">
        <v>15</v>
      </c>
      <c r="I19" s="104"/>
      <c r="J19" s="111" t="s">
        <v>15</v>
      </c>
      <c r="K19" s="104"/>
      <c r="L19" s="51" t="s">
        <v>15</v>
      </c>
      <c r="M19" s="111" t="s">
        <v>15</v>
      </c>
      <c r="N19" s="104"/>
      <c r="O19" s="112" t="s">
        <v>15</v>
      </c>
      <c r="P19" s="107"/>
      <c r="Q19" s="51" t="s">
        <v>15</v>
      </c>
      <c r="R19" s="51" t="s">
        <v>15</v>
      </c>
      <c r="S19" s="51" t="s">
        <v>15</v>
      </c>
      <c r="T19" s="52" t="s">
        <v>15</v>
      </c>
      <c r="U19" s="111" t="s">
        <v>15</v>
      </c>
      <c r="V19" s="104"/>
      <c r="W19" s="111" t="s">
        <v>15</v>
      </c>
      <c r="X19" s="104"/>
      <c r="Y19" s="111" t="s">
        <v>15</v>
      </c>
      <c r="Z19" s="104"/>
      <c r="AA19" s="111" t="s">
        <v>15</v>
      </c>
      <c r="AB19" s="110"/>
    </row>
    <row r="20" spans="2:28" x14ac:dyDescent="0.25">
      <c r="B20" s="87"/>
      <c r="C20" s="84"/>
      <c r="D20" s="89" t="s">
        <v>276</v>
      </c>
      <c r="E20" s="104"/>
      <c r="F20" s="104"/>
      <c r="G20" s="50" t="s">
        <v>216</v>
      </c>
      <c r="H20" s="111" t="s">
        <v>15</v>
      </c>
      <c r="I20" s="104"/>
      <c r="J20" s="111" t="s">
        <v>15</v>
      </c>
      <c r="K20" s="104"/>
      <c r="L20" s="51" t="s">
        <v>15</v>
      </c>
      <c r="M20" s="111" t="s">
        <v>15</v>
      </c>
      <c r="N20" s="104"/>
      <c r="O20" s="112" t="s">
        <v>15</v>
      </c>
      <c r="P20" s="107"/>
      <c r="Q20" s="48">
        <v>0</v>
      </c>
      <c r="R20" s="48">
        <v>73</v>
      </c>
      <c r="S20" s="48">
        <v>60</v>
      </c>
      <c r="T20" s="49">
        <v>13</v>
      </c>
      <c r="U20" s="108">
        <v>0</v>
      </c>
      <c r="V20" s="104"/>
      <c r="W20" s="108">
        <v>3530000</v>
      </c>
      <c r="X20" s="104"/>
      <c r="Y20" s="108">
        <v>660000</v>
      </c>
      <c r="Z20" s="104"/>
      <c r="AA20" s="109">
        <v>2870000</v>
      </c>
      <c r="AB20" s="110"/>
    </row>
    <row r="21" spans="2:28" x14ac:dyDescent="0.25">
      <c r="B21" s="87"/>
      <c r="C21" s="84"/>
      <c r="D21" s="89" t="s">
        <v>15</v>
      </c>
      <c r="E21" s="84"/>
      <c r="F21" s="84"/>
      <c r="G21" s="46" t="s">
        <v>248</v>
      </c>
      <c r="H21" s="105" t="s">
        <v>155</v>
      </c>
      <c r="I21" s="104"/>
      <c r="J21" s="105" t="s">
        <v>249</v>
      </c>
      <c r="K21" s="104"/>
      <c r="L21" s="47" t="s">
        <v>27</v>
      </c>
      <c r="M21" s="113">
        <v>11000</v>
      </c>
      <c r="N21" s="107"/>
      <c r="O21" s="106" t="s">
        <v>19</v>
      </c>
      <c r="P21" s="107"/>
      <c r="Q21" s="53">
        <v>0</v>
      </c>
      <c r="R21" s="53">
        <v>60</v>
      </c>
      <c r="S21" s="53">
        <v>60</v>
      </c>
      <c r="T21" s="54">
        <v>0</v>
      </c>
      <c r="U21" s="114">
        <v>0</v>
      </c>
      <c r="V21" s="104"/>
      <c r="W21" s="114">
        <v>660000</v>
      </c>
      <c r="X21" s="104"/>
      <c r="Y21" s="114">
        <v>660000</v>
      </c>
      <c r="Z21" s="104"/>
      <c r="AA21" s="115">
        <v>0</v>
      </c>
      <c r="AB21" s="110"/>
    </row>
    <row r="22" spans="2:28" x14ac:dyDescent="0.25">
      <c r="B22" s="87"/>
      <c r="C22" s="84"/>
      <c r="D22" s="84"/>
      <c r="E22" s="84"/>
      <c r="F22" s="84"/>
      <c r="G22" s="46" t="s">
        <v>277</v>
      </c>
      <c r="H22" s="105" t="s">
        <v>152</v>
      </c>
      <c r="I22" s="104"/>
      <c r="J22" s="105" t="s">
        <v>278</v>
      </c>
      <c r="K22" s="104"/>
      <c r="L22" s="47" t="s">
        <v>28</v>
      </c>
      <c r="M22" s="113">
        <v>200000</v>
      </c>
      <c r="N22" s="107"/>
      <c r="O22" s="106" t="s">
        <v>279</v>
      </c>
      <c r="P22" s="107"/>
      <c r="Q22" s="53">
        <v>0</v>
      </c>
      <c r="R22" s="53">
        <v>4</v>
      </c>
      <c r="S22" s="53">
        <v>0</v>
      </c>
      <c r="T22" s="54">
        <v>4</v>
      </c>
      <c r="U22" s="114">
        <v>0</v>
      </c>
      <c r="V22" s="104"/>
      <c r="W22" s="114">
        <v>800000</v>
      </c>
      <c r="X22" s="104"/>
      <c r="Y22" s="114">
        <v>0</v>
      </c>
      <c r="Z22" s="104"/>
      <c r="AA22" s="115">
        <v>800000</v>
      </c>
      <c r="AB22" s="110"/>
    </row>
    <row r="23" spans="2:28" x14ac:dyDescent="0.25">
      <c r="B23" s="87"/>
      <c r="C23" s="84"/>
      <c r="D23" s="104"/>
      <c r="E23" s="104"/>
      <c r="F23" s="104"/>
      <c r="G23" s="46" t="s">
        <v>280</v>
      </c>
      <c r="H23" s="105" t="s">
        <v>152</v>
      </c>
      <c r="I23" s="104"/>
      <c r="J23" s="105" t="s">
        <v>281</v>
      </c>
      <c r="K23" s="104"/>
      <c r="L23" s="47" t="s">
        <v>18</v>
      </c>
      <c r="M23" s="113">
        <v>230000</v>
      </c>
      <c r="N23" s="107"/>
      <c r="O23" s="106" t="s">
        <v>19</v>
      </c>
      <c r="P23" s="107"/>
      <c r="Q23" s="53">
        <v>0</v>
      </c>
      <c r="R23" s="53">
        <v>9</v>
      </c>
      <c r="S23" s="53">
        <v>0</v>
      </c>
      <c r="T23" s="54">
        <v>9</v>
      </c>
      <c r="U23" s="114">
        <v>0</v>
      </c>
      <c r="V23" s="104"/>
      <c r="W23" s="114">
        <v>2070000</v>
      </c>
      <c r="X23" s="104"/>
      <c r="Y23" s="114">
        <v>0</v>
      </c>
      <c r="Z23" s="104"/>
      <c r="AA23" s="115">
        <v>2070000</v>
      </c>
      <c r="AB23" s="110"/>
    </row>
    <row r="24" spans="2:28" x14ac:dyDescent="0.25">
      <c r="B24" s="87"/>
      <c r="C24" s="84"/>
      <c r="D24" s="89" t="s">
        <v>15</v>
      </c>
      <c r="E24" s="104"/>
      <c r="F24" s="104"/>
      <c r="G24" s="50" t="s">
        <v>15</v>
      </c>
      <c r="H24" s="111" t="s">
        <v>15</v>
      </c>
      <c r="I24" s="104"/>
      <c r="J24" s="111" t="s">
        <v>15</v>
      </c>
      <c r="K24" s="104"/>
      <c r="L24" s="51" t="s">
        <v>15</v>
      </c>
      <c r="M24" s="111" t="s">
        <v>15</v>
      </c>
      <c r="N24" s="104"/>
      <c r="O24" s="112" t="s">
        <v>15</v>
      </c>
      <c r="P24" s="107"/>
      <c r="Q24" s="51" t="s">
        <v>15</v>
      </c>
      <c r="R24" s="51" t="s">
        <v>15</v>
      </c>
      <c r="S24" s="51" t="s">
        <v>15</v>
      </c>
      <c r="T24" s="52" t="s">
        <v>15</v>
      </c>
      <c r="U24" s="111" t="s">
        <v>15</v>
      </c>
      <c r="V24" s="104"/>
      <c r="W24" s="111" t="s">
        <v>15</v>
      </c>
      <c r="X24" s="104"/>
      <c r="Y24" s="111" t="s">
        <v>15</v>
      </c>
      <c r="Z24" s="104"/>
      <c r="AA24" s="111" t="s">
        <v>15</v>
      </c>
      <c r="AB24" s="110"/>
    </row>
    <row r="25" spans="2:28" x14ac:dyDescent="0.25">
      <c r="B25" s="87"/>
      <c r="C25" s="84"/>
      <c r="D25" s="89" t="s">
        <v>282</v>
      </c>
      <c r="E25" s="104"/>
      <c r="F25" s="104"/>
      <c r="G25" s="50" t="s">
        <v>216</v>
      </c>
      <c r="H25" s="111" t="s">
        <v>15</v>
      </c>
      <c r="I25" s="104"/>
      <c r="J25" s="111" t="s">
        <v>15</v>
      </c>
      <c r="K25" s="104"/>
      <c r="L25" s="51" t="s">
        <v>15</v>
      </c>
      <c r="M25" s="111" t="s">
        <v>15</v>
      </c>
      <c r="N25" s="104"/>
      <c r="O25" s="112" t="s">
        <v>15</v>
      </c>
      <c r="P25" s="107"/>
      <c r="Q25" s="48">
        <v>0</v>
      </c>
      <c r="R25" s="48">
        <v>14084</v>
      </c>
      <c r="S25" s="48">
        <v>11228</v>
      </c>
      <c r="T25" s="49">
        <v>2856</v>
      </c>
      <c r="U25" s="108">
        <v>0</v>
      </c>
      <c r="V25" s="104"/>
      <c r="W25" s="108">
        <v>20770700</v>
      </c>
      <c r="X25" s="104"/>
      <c r="Y25" s="108">
        <v>17526600</v>
      </c>
      <c r="Z25" s="104"/>
      <c r="AA25" s="109">
        <v>3244100</v>
      </c>
      <c r="AB25" s="110"/>
    </row>
    <row r="26" spans="2:28" x14ac:dyDescent="0.25">
      <c r="B26" s="87"/>
      <c r="C26" s="84"/>
      <c r="D26" s="89" t="s">
        <v>15</v>
      </c>
      <c r="E26" s="84"/>
      <c r="F26" s="84"/>
      <c r="G26" s="46" t="s">
        <v>283</v>
      </c>
      <c r="H26" s="105" t="s">
        <v>154</v>
      </c>
      <c r="I26" s="104"/>
      <c r="J26" s="105" t="s">
        <v>284</v>
      </c>
      <c r="K26" s="104"/>
      <c r="L26" s="47" t="s">
        <v>18</v>
      </c>
      <c r="M26" s="113">
        <v>5300</v>
      </c>
      <c r="N26" s="107"/>
      <c r="O26" s="106" t="s">
        <v>19</v>
      </c>
      <c r="P26" s="107"/>
      <c r="Q26" s="53">
        <v>0</v>
      </c>
      <c r="R26" s="53">
        <v>20</v>
      </c>
      <c r="S26" s="53">
        <v>0</v>
      </c>
      <c r="T26" s="54">
        <v>20</v>
      </c>
      <c r="U26" s="114">
        <v>0</v>
      </c>
      <c r="V26" s="104"/>
      <c r="W26" s="114">
        <v>106000</v>
      </c>
      <c r="X26" s="104"/>
      <c r="Y26" s="114">
        <v>0</v>
      </c>
      <c r="Z26" s="104"/>
      <c r="AA26" s="115">
        <v>106000</v>
      </c>
      <c r="AB26" s="110"/>
    </row>
    <row r="27" spans="2:28" x14ac:dyDescent="0.25">
      <c r="B27" s="87"/>
      <c r="C27" s="84"/>
      <c r="D27" s="84"/>
      <c r="E27" s="84"/>
      <c r="F27" s="84"/>
      <c r="G27" s="46" t="s">
        <v>285</v>
      </c>
      <c r="H27" s="105" t="s">
        <v>154</v>
      </c>
      <c r="I27" s="104"/>
      <c r="J27" s="105" t="s">
        <v>286</v>
      </c>
      <c r="K27" s="104"/>
      <c r="L27" s="47" t="s">
        <v>270</v>
      </c>
      <c r="M27" s="113">
        <v>14300</v>
      </c>
      <c r="N27" s="107"/>
      <c r="O27" s="106" t="s">
        <v>19</v>
      </c>
      <c r="P27" s="107"/>
      <c r="Q27" s="53">
        <v>0</v>
      </c>
      <c r="R27" s="53">
        <v>5</v>
      </c>
      <c r="S27" s="53">
        <v>0</v>
      </c>
      <c r="T27" s="54">
        <v>5</v>
      </c>
      <c r="U27" s="114">
        <v>0</v>
      </c>
      <c r="V27" s="104"/>
      <c r="W27" s="114">
        <v>71500</v>
      </c>
      <c r="X27" s="104"/>
      <c r="Y27" s="114">
        <v>0</v>
      </c>
      <c r="Z27" s="104"/>
      <c r="AA27" s="115">
        <v>71500</v>
      </c>
      <c r="AB27" s="110"/>
    </row>
    <row r="28" spans="2:28" x14ac:dyDescent="0.25">
      <c r="B28" s="87"/>
      <c r="C28" s="84"/>
      <c r="D28" s="84"/>
      <c r="E28" s="84"/>
      <c r="F28" s="84"/>
      <c r="G28" s="46" t="s">
        <v>287</v>
      </c>
      <c r="H28" s="105" t="s">
        <v>154</v>
      </c>
      <c r="I28" s="104"/>
      <c r="J28" s="105" t="s">
        <v>288</v>
      </c>
      <c r="K28" s="104"/>
      <c r="L28" s="47" t="s">
        <v>270</v>
      </c>
      <c r="M28" s="113">
        <v>25600</v>
      </c>
      <c r="N28" s="107"/>
      <c r="O28" s="106" t="s">
        <v>19</v>
      </c>
      <c r="P28" s="107"/>
      <c r="Q28" s="53">
        <v>0</v>
      </c>
      <c r="R28" s="53">
        <v>5</v>
      </c>
      <c r="S28" s="53">
        <v>0</v>
      </c>
      <c r="T28" s="54">
        <v>5</v>
      </c>
      <c r="U28" s="114">
        <v>0</v>
      </c>
      <c r="V28" s="104"/>
      <c r="W28" s="114">
        <v>128000</v>
      </c>
      <c r="X28" s="104"/>
      <c r="Y28" s="114">
        <v>0</v>
      </c>
      <c r="Z28" s="104"/>
      <c r="AA28" s="115">
        <v>128000</v>
      </c>
      <c r="AB28" s="110"/>
    </row>
    <row r="29" spans="2:28" x14ac:dyDescent="0.25">
      <c r="B29" s="87"/>
      <c r="C29" s="84"/>
      <c r="D29" s="84"/>
      <c r="E29" s="84"/>
      <c r="F29" s="84"/>
      <c r="G29" s="46" t="s">
        <v>24</v>
      </c>
      <c r="H29" s="105" t="s">
        <v>152</v>
      </c>
      <c r="I29" s="104"/>
      <c r="J29" s="105" t="s">
        <v>25</v>
      </c>
      <c r="K29" s="104"/>
      <c r="L29" s="47" t="s">
        <v>23</v>
      </c>
      <c r="M29" s="113">
        <v>26000</v>
      </c>
      <c r="N29" s="107"/>
      <c r="O29" s="106" t="s">
        <v>19</v>
      </c>
      <c r="P29" s="107"/>
      <c r="Q29" s="53">
        <v>0</v>
      </c>
      <c r="R29" s="53">
        <v>3</v>
      </c>
      <c r="S29" s="53">
        <v>3</v>
      </c>
      <c r="T29" s="54">
        <v>0</v>
      </c>
      <c r="U29" s="114">
        <v>0</v>
      </c>
      <c r="V29" s="104"/>
      <c r="W29" s="114">
        <v>78000</v>
      </c>
      <c r="X29" s="104"/>
      <c r="Y29" s="114">
        <v>78000</v>
      </c>
      <c r="Z29" s="104"/>
      <c r="AA29" s="115">
        <v>0</v>
      </c>
      <c r="AB29" s="110"/>
    </row>
    <row r="30" spans="2:28" x14ac:dyDescent="0.25">
      <c r="B30" s="87"/>
      <c r="C30" s="84"/>
      <c r="D30" s="84"/>
      <c r="E30" s="84"/>
      <c r="F30" s="84"/>
      <c r="G30" s="46" t="s">
        <v>16</v>
      </c>
      <c r="H30" s="105" t="s">
        <v>152</v>
      </c>
      <c r="I30" s="104"/>
      <c r="J30" s="105" t="s">
        <v>17</v>
      </c>
      <c r="K30" s="104"/>
      <c r="L30" s="47" t="s">
        <v>18</v>
      </c>
      <c r="M30" s="113">
        <v>25000</v>
      </c>
      <c r="N30" s="107"/>
      <c r="O30" s="106" t="s">
        <v>19</v>
      </c>
      <c r="P30" s="107"/>
      <c r="Q30" s="53">
        <v>0</v>
      </c>
      <c r="R30" s="53">
        <v>20</v>
      </c>
      <c r="S30" s="53">
        <v>20</v>
      </c>
      <c r="T30" s="54">
        <v>0</v>
      </c>
      <c r="U30" s="114">
        <v>0</v>
      </c>
      <c r="V30" s="104"/>
      <c r="W30" s="114">
        <v>500000</v>
      </c>
      <c r="X30" s="104"/>
      <c r="Y30" s="114">
        <v>500000</v>
      </c>
      <c r="Z30" s="104"/>
      <c r="AA30" s="115">
        <v>0</v>
      </c>
      <c r="AB30" s="110"/>
    </row>
    <row r="31" spans="2:28" x14ac:dyDescent="0.25">
      <c r="B31" s="87"/>
      <c r="C31" s="84"/>
      <c r="D31" s="84"/>
      <c r="E31" s="84"/>
      <c r="F31" s="84"/>
      <c r="G31" s="46" t="s">
        <v>289</v>
      </c>
      <c r="H31" s="105" t="s">
        <v>154</v>
      </c>
      <c r="I31" s="104"/>
      <c r="J31" s="105" t="s">
        <v>290</v>
      </c>
      <c r="K31" s="104"/>
      <c r="L31" s="47" t="s">
        <v>18</v>
      </c>
      <c r="M31" s="113">
        <v>46700</v>
      </c>
      <c r="N31" s="107"/>
      <c r="O31" s="106" t="s">
        <v>19</v>
      </c>
      <c r="P31" s="107"/>
      <c r="Q31" s="53">
        <v>0</v>
      </c>
      <c r="R31" s="53">
        <v>10</v>
      </c>
      <c r="S31" s="53">
        <v>0</v>
      </c>
      <c r="T31" s="54">
        <v>10</v>
      </c>
      <c r="U31" s="114">
        <v>0</v>
      </c>
      <c r="V31" s="104"/>
      <c r="W31" s="114">
        <v>467000</v>
      </c>
      <c r="X31" s="104"/>
      <c r="Y31" s="114">
        <v>0</v>
      </c>
      <c r="Z31" s="104"/>
      <c r="AA31" s="115">
        <v>467000</v>
      </c>
      <c r="AB31" s="110"/>
    </row>
    <row r="32" spans="2:28" x14ac:dyDescent="0.25">
      <c r="B32" s="87"/>
      <c r="C32" s="84"/>
      <c r="D32" s="84"/>
      <c r="E32" s="84"/>
      <c r="F32" s="84"/>
      <c r="G32" s="46" t="s">
        <v>291</v>
      </c>
      <c r="H32" s="105" t="s">
        <v>152</v>
      </c>
      <c r="I32" s="104"/>
      <c r="J32" s="105" t="s">
        <v>292</v>
      </c>
      <c r="K32" s="104"/>
      <c r="L32" s="47" t="s">
        <v>18</v>
      </c>
      <c r="M32" s="113">
        <v>8500</v>
      </c>
      <c r="N32" s="107"/>
      <c r="O32" s="106" t="s">
        <v>19</v>
      </c>
      <c r="P32" s="107"/>
      <c r="Q32" s="53">
        <v>0</v>
      </c>
      <c r="R32" s="53">
        <v>10</v>
      </c>
      <c r="S32" s="53">
        <v>10</v>
      </c>
      <c r="T32" s="54">
        <v>0</v>
      </c>
      <c r="U32" s="114">
        <v>0</v>
      </c>
      <c r="V32" s="104"/>
      <c r="W32" s="114">
        <v>85000</v>
      </c>
      <c r="X32" s="104"/>
      <c r="Y32" s="114">
        <v>85000</v>
      </c>
      <c r="Z32" s="104"/>
      <c r="AA32" s="115">
        <v>0</v>
      </c>
      <c r="AB32" s="110"/>
    </row>
    <row r="33" spans="2:28" x14ac:dyDescent="0.25">
      <c r="B33" s="87"/>
      <c r="C33" s="84"/>
      <c r="D33" s="84"/>
      <c r="E33" s="84"/>
      <c r="F33" s="84"/>
      <c r="G33" s="46" t="s">
        <v>293</v>
      </c>
      <c r="H33" s="105" t="s">
        <v>152</v>
      </c>
      <c r="I33" s="104"/>
      <c r="J33" s="105" t="s">
        <v>294</v>
      </c>
      <c r="K33" s="104"/>
      <c r="L33" s="47" t="s">
        <v>18</v>
      </c>
      <c r="M33" s="113">
        <v>10000</v>
      </c>
      <c r="N33" s="107"/>
      <c r="O33" s="106" t="s">
        <v>294</v>
      </c>
      <c r="P33" s="107"/>
      <c r="Q33" s="53">
        <v>0</v>
      </c>
      <c r="R33" s="53">
        <v>73</v>
      </c>
      <c r="S33" s="53">
        <v>73</v>
      </c>
      <c r="T33" s="54">
        <v>0</v>
      </c>
      <c r="U33" s="114">
        <v>0</v>
      </c>
      <c r="V33" s="104"/>
      <c r="W33" s="114">
        <v>730000</v>
      </c>
      <c r="X33" s="104"/>
      <c r="Y33" s="114">
        <v>730000</v>
      </c>
      <c r="Z33" s="104"/>
      <c r="AA33" s="115">
        <v>0</v>
      </c>
      <c r="AB33" s="110"/>
    </row>
    <row r="34" spans="2:28" x14ac:dyDescent="0.25">
      <c r="B34" s="87"/>
      <c r="C34" s="84"/>
      <c r="D34" s="84"/>
      <c r="E34" s="84"/>
      <c r="F34" s="84"/>
      <c r="G34" s="46" t="s">
        <v>20</v>
      </c>
      <c r="H34" s="105" t="s">
        <v>153</v>
      </c>
      <c r="I34" s="104"/>
      <c r="J34" s="105" t="s">
        <v>21</v>
      </c>
      <c r="K34" s="104"/>
      <c r="L34" s="47" t="s">
        <v>22</v>
      </c>
      <c r="M34" s="113">
        <v>50000</v>
      </c>
      <c r="N34" s="107"/>
      <c r="O34" s="106" t="s">
        <v>19</v>
      </c>
      <c r="P34" s="107"/>
      <c r="Q34" s="53">
        <v>0</v>
      </c>
      <c r="R34" s="53">
        <v>10</v>
      </c>
      <c r="S34" s="53">
        <v>10</v>
      </c>
      <c r="T34" s="54">
        <v>0</v>
      </c>
      <c r="U34" s="114">
        <v>0</v>
      </c>
      <c r="V34" s="104"/>
      <c r="W34" s="114">
        <v>500000</v>
      </c>
      <c r="X34" s="104"/>
      <c r="Y34" s="114">
        <v>500000</v>
      </c>
      <c r="Z34" s="104"/>
      <c r="AA34" s="115">
        <v>0</v>
      </c>
      <c r="AB34" s="110"/>
    </row>
    <row r="35" spans="2:28" x14ac:dyDescent="0.25">
      <c r="B35" s="87"/>
      <c r="C35" s="84"/>
      <c r="D35" s="84"/>
      <c r="E35" s="84"/>
      <c r="F35" s="84"/>
      <c r="G35" s="46" t="s">
        <v>295</v>
      </c>
      <c r="H35" s="105" t="s">
        <v>154</v>
      </c>
      <c r="I35" s="104"/>
      <c r="J35" s="105" t="s">
        <v>296</v>
      </c>
      <c r="K35" s="104"/>
      <c r="L35" s="47" t="s">
        <v>27</v>
      </c>
      <c r="M35" s="113">
        <v>8900</v>
      </c>
      <c r="N35" s="107"/>
      <c r="O35" s="106" t="s">
        <v>19</v>
      </c>
      <c r="P35" s="107"/>
      <c r="Q35" s="53">
        <v>0</v>
      </c>
      <c r="R35" s="53">
        <v>200</v>
      </c>
      <c r="S35" s="53">
        <v>200</v>
      </c>
      <c r="T35" s="54">
        <v>0</v>
      </c>
      <c r="U35" s="114">
        <v>0</v>
      </c>
      <c r="V35" s="104"/>
      <c r="W35" s="114">
        <v>1780000</v>
      </c>
      <c r="X35" s="104"/>
      <c r="Y35" s="114">
        <v>1780000</v>
      </c>
      <c r="Z35" s="104"/>
      <c r="AA35" s="115">
        <v>0</v>
      </c>
      <c r="AB35" s="110"/>
    </row>
    <row r="36" spans="2:28" x14ac:dyDescent="0.25">
      <c r="B36" s="87"/>
      <c r="C36" s="84"/>
      <c r="D36" s="84"/>
      <c r="E36" s="84"/>
      <c r="F36" s="84"/>
      <c r="G36" s="46" t="s">
        <v>297</v>
      </c>
      <c r="H36" s="105" t="s">
        <v>152</v>
      </c>
      <c r="I36" s="104"/>
      <c r="J36" s="105" t="s">
        <v>298</v>
      </c>
      <c r="K36" s="104"/>
      <c r="L36" s="47" t="s">
        <v>18</v>
      </c>
      <c r="M36" s="113">
        <v>175000</v>
      </c>
      <c r="N36" s="107"/>
      <c r="O36" s="106" t="s">
        <v>19</v>
      </c>
      <c r="P36" s="107"/>
      <c r="Q36" s="53">
        <v>0</v>
      </c>
      <c r="R36" s="53">
        <v>10</v>
      </c>
      <c r="S36" s="53">
        <v>10</v>
      </c>
      <c r="T36" s="54">
        <v>0</v>
      </c>
      <c r="U36" s="114">
        <v>0</v>
      </c>
      <c r="V36" s="104"/>
      <c r="W36" s="114">
        <v>1750000</v>
      </c>
      <c r="X36" s="104"/>
      <c r="Y36" s="114">
        <v>1750000</v>
      </c>
      <c r="Z36" s="104"/>
      <c r="AA36" s="115">
        <v>0</v>
      </c>
      <c r="AB36" s="110"/>
    </row>
    <row r="37" spans="2:28" x14ac:dyDescent="0.25">
      <c r="B37" s="87"/>
      <c r="C37" s="84"/>
      <c r="D37" s="84"/>
      <c r="E37" s="84"/>
      <c r="F37" s="84"/>
      <c r="G37" s="46" t="s">
        <v>299</v>
      </c>
      <c r="H37" s="105" t="s">
        <v>152</v>
      </c>
      <c r="I37" s="104"/>
      <c r="J37" s="105" t="s">
        <v>300</v>
      </c>
      <c r="K37" s="104"/>
      <c r="L37" s="47" t="s">
        <v>301</v>
      </c>
      <c r="M37" s="113">
        <v>1250000</v>
      </c>
      <c r="N37" s="107"/>
      <c r="O37" s="106" t="s">
        <v>302</v>
      </c>
      <c r="P37" s="107"/>
      <c r="Q37" s="53">
        <v>0</v>
      </c>
      <c r="R37" s="53">
        <v>2</v>
      </c>
      <c r="S37" s="53">
        <v>2</v>
      </c>
      <c r="T37" s="54">
        <v>0</v>
      </c>
      <c r="U37" s="114">
        <v>0</v>
      </c>
      <c r="V37" s="104"/>
      <c r="W37" s="114">
        <v>2500000</v>
      </c>
      <c r="X37" s="104"/>
      <c r="Y37" s="114">
        <v>2500000</v>
      </c>
      <c r="Z37" s="104"/>
      <c r="AA37" s="115">
        <v>0</v>
      </c>
      <c r="AB37" s="110"/>
    </row>
    <row r="38" spans="2:28" x14ac:dyDescent="0.25">
      <c r="B38" s="87"/>
      <c r="C38" s="84"/>
      <c r="D38" s="84"/>
      <c r="E38" s="84"/>
      <c r="F38" s="84"/>
      <c r="G38" s="46" t="s">
        <v>303</v>
      </c>
      <c r="H38" s="105" t="s">
        <v>154</v>
      </c>
      <c r="I38" s="104"/>
      <c r="J38" s="105" t="s">
        <v>304</v>
      </c>
      <c r="K38" s="104"/>
      <c r="L38" s="47" t="s">
        <v>27</v>
      </c>
      <c r="M38" s="113">
        <v>600</v>
      </c>
      <c r="N38" s="107"/>
      <c r="O38" s="106" t="s">
        <v>19</v>
      </c>
      <c r="P38" s="107"/>
      <c r="Q38" s="53">
        <v>0</v>
      </c>
      <c r="R38" s="53">
        <v>12271</v>
      </c>
      <c r="S38" s="53">
        <v>10486</v>
      </c>
      <c r="T38" s="54">
        <v>1785</v>
      </c>
      <c r="U38" s="114">
        <v>0</v>
      </c>
      <c r="V38" s="104"/>
      <c r="W38" s="114">
        <v>7362600</v>
      </c>
      <c r="X38" s="104"/>
      <c r="Y38" s="114">
        <v>6291600</v>
      </c>
      <c r="Z38" s="104"/>
      <c r="AA38" s="115">
        <v>1071000</v>
      </c>
      <c r="AB38" s="110"/>
    </row>
    <row r="39" spans="2:28" x14ac:dyDescent="0.25">
      <c r="B39" s="87"/>
      <c r="C39" s="84"/>
      <c r="D39" s="84"/>
      <c r="E39" s="84"/>
      <c r="F39" s="84"/>
      <c r="G39" s="46"/>
      <c r="H39" s="105" t="s">
        <v>154</v>
      </c>
      <c r="I39" s="104"/>
      <c r="J39" s="105" t="s">
        <v>304</v>
      </c>
      <c r="K39" s="104"/>
      <c r="L39" s="47" t="s">
        <v>27</v>
      </c>
      <c r="M39" s="113">
        <v>700</v>
      </c>
      <c r="N39" s="107"/>
      <c r="O39" s="106" t="s">
        <v>19</v>
      </c>
      <c r="P39" s="107"/>
      <c r="Q39" s="53">
        <v>0</v>
      </c>
      <c r="R39" s="53">
        <v>938</v>
      </c>
      <c r="S39" s="53">
        <v>0</v>
      </c>
      <c r="T39" s="54">
        <v>938</v>
      </c>
      <c r="U39" s="114">
        <v>0</v>
      </c>
      <c r="V39" s="104"/>
      <c r="W39" s="114">
        <v>656600</v>
      </c>
      <c r="X39" s="104"/>
      <c r="Y39" s="114">
        <v>0</v>
      </c>
      <c r="Z39" s="104"/>
      <c r="AA39" s="115">
        <v>656600</v>
      </c>
      <c r="AB39" s="110"/>
    </row>
    <row r="40" spans="2:28" x14ac:dyDescent="0.25">
      <c r="B40" s="87"/>
      <c r="C40" s="84"/>
      <c r="D40" s="104"/>
      <c r="E40" s="104"/>
      <c r="F40" s="104"/>
      <c r="G40" s="46" t="s">
        <v>305</v>
      </c>
      <c r="H40" s="105" t="s">
        <v>154</v>
      </c>
      <c r="I40" s="104"/>
      <c r="J40" s="105" t="s">
        <v>306</v>
      </c>
      <c r="K40" s="104"/>
      <c r="L40" s="47" t="s">
        <v>307</v>
      </c>
      <c r="M40" s="113">
        <v>8000</v>
      </c>
      <c r="N40" s="107"/>
      <c r="O40" s="106" t="s">
        <v>308</v>
      </c>
      <c r="P40" s="107"/>
      <c r="Q40" s="53">
        <v>0</v>
      </c>
      <c r="R40" s="53">
        <v>507</v>
      </c>
      <c r="S40" s="53">
        <v>414</v>
      </c>
      <c r="T40" s="54">
        <v>93</v>
      </c>
      <c r="U40" s="114">
        <v>0</v>
      </c>
      <c r="V40" s="104"/>
      <c r="W40" s="114">
        <v>4056000</v>
      </c>
      <c r="X40" s="104"/>
      <c r="Y40" s="114">
        <v>3312000</v>
      </c>
      <c r="Z40" s="104"/>
      <c r="AA40" s="115">
        <v>744000</v>
      </c>
      <c r="AB40" s="110"/>
    </row>
    <row r="41" spans="2:28" x14ac:dyDescent="0.25">
      <c r="B41" s="87"/>
      <c r="C41" s="84"/>
      <c r="D41" s="89" t="s">
        <v>15</v>
      </c>
      <c r="E41" s="104"/>
      <c r="F41" s="104"/>
      <c r="G41" s="50" t="s">
        <v>15</v>
      </c>
      <c r="H41" s="111" t="s">
        <v>15</v>
      </c>
      <c r="I41" s="104"/>
      <c r="J41" s="111" t="s">
        <v>15</v>
      </c>
      <c r="K41" s="104"/>
      <c r="L41" s="51" t="s">
        <v>15</v>
      </c>
      <c r="M41" s="111" t="s">
        <v>15</v>
      </c>
      <c r="N41" s="104"/>
      <c r="O41" s="112" t="s">
        <v>15</v>
      </c>
      <c r="P41" s="107"/>
      <c r="Q41" s="51" t="s">
        <v>15</v>
      </c>
      <c r="R41" s="51" t="s">
        <v>15</v>
      </c>
      <c r="S41" s="51" t="s">
        <v>15</v>
      </c>
      <c r="T41" s="52" t="s">
        <v>15</v>
      </c>
      <c r="U41" s="111" t="s">
        <v>15</v>
      </c>
      <c r="V41" s="104"/>
      <c r="W41" s="111" t="s">
        <v>15</v>
      </c>
      <c r="X41" s="104"/>
      <c r="Y41" s="111" t="s">
        <v>15</v>
      </c>
      <c r="Z41" s="104"/>
      <c r="AA41" s="111" t="s">
        <v>15</v>
      </c>
      <c r="AB41" s="110"/>
    </row>
    <row r="42" spans="2:28" x14ac:dyDescent="0.25">
      <c r="B42" s="87"/>
      <c r="C42" s="84"/>
      <c r="D42" s="89" t="s">
        <v>29</v>
      </c>
      <c r="E42" s="104"/>
      <c r="F42" s="104"/>
      <c r="G42" s="50" t="s">
        <v>216</v>
      </c>
      <c r="H42" s="111" t="s">
        <v>15</v>
      </c>
      <c r="I42" s="104"/>
      <c r="J42" s="111" t="s">
        <v>15</v>
      </c>
      <c r="K42" s="104"/>
      <c r="L42" s="51" t="s">
        <v>15</v>
      </c>
      <c r="M42" s="111" t="s">
        <v>15</v>
      </c>
      <c r="N42" s="104"/>
      <c r="O42" s="112" t="s">
        <v>15</v>
      </c>
      <c r="P42" s="107"/>
      <c r="Q42" s="48">
        <v>0</v>
      </c>
      <c r="R42" s="48">
        <v>5240</v>
      </c>
      <c r="S42" s="48">
        <v>5197</v>
      </c>
      <c r="T42" s="49">
        <v>43</v>
      </c>
      <c r="U42" s="108">
        <v>0</v>
      </c>
      <c r="V42" s="104"/>
      <c r="W42" s="108">
        <v>28706900</v>
      </c>
      <c r="X42" s="104"/>
      <c r="Y42" s="108">
        <v>24584900</v>
      </c>
      <c r="Z42" s="104"/>
      <c r="AA42" s="109">
        <v>4122000</v>
      </c>
      <c r="AB42" s="110"/>
    </row>
    <row r="43" spans="2:28" x14ac:dyDescent="0.25">
      <c r="B43" s="87"/>
      <c r="C43" s="84"/>
      <c r="D43" s="89" t="s">
        <v>15</v>
      </c>
      <c r="E43" s="84"/>
      <c r="F43" s="84"/>
      <c r="G43" s="46" t="s">
        <v>309</v>
      </c>
      <c r="H43" s="105" t="s">
        <v>133</v>
      </c>
      <c r="I43" s="104"/>
      <c r="J43" s="105" t="s">
        <v>310</v>
      </c>
      <c r="K43" s="104"/>
      <c r="L43" s="47" t="s">
        <v>311</v>
      </c>
      <c r="M43" s="113">
        <v>100000</v>
      </c>
      <c r="N43" s="107"/>
      <c r="O43" s="106" t="s">
        <v>19</v>
      </c>
      <c r="P43" s="107"/>
      <c r="Q43" s="53">
        <v>0</v>
      </c>
      <c r="R43" s="53">
        <v>7</v>
      </c>
      <c r="S43" s="53">
        <v>7</v>
      </c>
      <c r="T43" s="54">
        <v>0</v>
      </c>
      <c r="U43" s="114">
        <v>0</v>
      </c>
      <c r="V43" s="104"/>
      <c r="W43" s="114">
        <v>700000</v>
      </c>
      <c r="X43" s="104"/>
      <c r="Y43" s="114">
        <v>700000</v>
      </c>
      <c r="Z43" s="104"/>
      <c r="AA43" s="115">
        <v>0</v>
      </c>
      <c r="AB43" s="110"/>
    </row>
    <row r="44" spans="2:28" x14ac:dyDescent="0.25">
      <c r="B44" s="87"/>
      <c r="C44" s="84"/>
      <c r="D44" s="84"/>
      <c r="E44" s="84"/>
      <c r="F44" s="84"/>
      <c r="G44" s="46"/>
      <c r="H44" s="105" t="s">
        <v>133</v>
      </c>
      <c r="I44" s="104"/>
      <c r="J44" s="105" t="s">
        <v>310</v>
      </c>
      <c r="K44" s="104"/>
      <c r="L44" s="47" t="s">
        <v>311</v>
      </c>
      <c r="M44" s="113">
        <v>140000</v>
      </c>
      <c r="N44" s="107"/>
      <c r="O44" s="106" t="s">
        <v>19</v>
      </c>
      <c r="P44" s="107"/>
      <c r="Q44" s="53">
        <v>0</v>
      </c>
      <c r="R44" s="53">
        <v>1</v>
      </c>
      <c r="S44" s="53">
        <v>1</v>
      </c>
      <c r="T44" s="54">
        <v>0</v>
      </c>
      <c r="U44" s="114">
        <v>0</v>
      </c>
      <c r="V44" s="104"/>
      <c r="W44" s="114">
        <v>140000</v>
      </c>
      <c r="X44" s="104"/>
      <c r="Y44" s="114">
        <v>140000</v>
      </c>
      <c r="Z44" s="104"/>
      <c r="AA44" s="115">
        <v>0</v>
      </c>
      <c r="AB44" s="110"/>
    </row>
    <row r="45" spans="2:28" x14ac:dyDescent="0.25">
      <c r="B45" s="87"/>
      <c r="C45" s="84"/>
      <c r="D45" s="84"/>
      <c r="E45" s="84"/>
      <c r="F45" s="84"/>
      <c r="G45" s="46"/>
      <c r="H45" s="105" t="s">
        <v>133</v>
      </c>
      <c r="I45" s="104"/>
      <c r="J45" s="105" t="s">
        <v>310</v>
      </c>
      <c r="K45" s="104"/>
      <c r="L45" s="47" t="s">
        <v>311</v>
      </c>
      <c r="M45" s="113">
        <v>150000</v>
      </c>
      <c r="N45" s="107"/>
      <c r="O45" s="106" t="s">
        <v>19</v>
      </c>
      <c r="P45" s="107"/>
      <c r="Q45" s="53">
        <v>0</v>
      </c>
      <c r="R45" s="53">
        <v>2</v>
      </c>
      <c r="S45" s="53">
        <v>2</v>
      </c>
      <c r="T45" s="54">
        <v>0</v>
      </c>
      <c r="U45" s="114">
        <v>0</v>
      </c>
      <c r="V45" s="104"/>
      <c r="W45" s="114">
        <v>300000</v>
      </c>
      <c r="X45" s="104"/>
      <c r="Y45" s="114">
        <v>300000</v>
      </c>
      <c r="Z45" s="104"/>
      <c r="AA45" s="115">
        <v>0</v>
      </c>
      <c r="AB45" s="110"/>
    </row>
    <row r="46" spans="2:28" x14ac:dyDescent="0.25">
      <c r="B46" s="87"/>
      <c r="C46" s="84"/>
      <c r="D46" s="84"/>
      <c r="E46" s="84"/>
      <c r="F46" s="84"/>
      <c r="G46" s="46"/>
      <c r="H46" s="105" t="s">
        <v>133</v>
      </c>
      <c r="I46" s="104"/>
      <c r="J46" s="105" t="s">
        <v>310</v>
      </c>
      <c r="K46" s="104"/>
      <c r="L46" s="47" t="s">
        <v>311</v>
      </c>
      <c r="M46" s="113">
        <v>200000</v>
      </c>
      <c r="N46" s="107"/>
      <c r="O46" s="106" t="s">
        <v>19</v>
      </c>
      <c r="P46" s="107"/>
      <c r="Q46" s="53">
        <v>0</v>
      </c>
      <c r="R46" s="53">
        <v>12</v>
      </c>
      <c r="S46" s="53">
        <v>12</v>
      </c>
      <c r="T46" s="54">
        <v>0</v>
      </c>
      <c r="U46" s="114">
        <v>0</v>
      </c>
      <c r="V46" s="104"/>
      <c r="W46" s="114">
        <v>2400000</v>
      </c>
      <c r="X46" s="104"/>
      <c r="Y46" s="114">
        <v>2400000</v>
      </c>
      <c r="Z46" s="104"/>
      <c r="AA46" s="115">
        <v>0</v>
      </c>
      <c r="AB46" s="110"/>
    </row>
    <row r="47" spans="2:28" x14ac:dyDescent="0.25">
      <c r="B47" s="87"/>
      <c r="C47" s="84"/>
      <c r="D47" s="84"/>
      <c r="E47" s="84"/>
      <c r="F47" s="84"/>
      <c r="G47" s="46"/>
      <c r="H47" s="105" t="s">
        <v>133</v>
      </c>
      <c r="I47" s="104"/>
      <c r="J47" s="105" t="s">
        <v>310</v>
      </c>
      <c r="K47" s="104"/>
      <c r="L47" s="47" t="s">
        <v>311</v>
      </c>
      <c r="M47" s="113">
        <v>250000</v>
      </c>
      <c r="N47" s="107"/>
      <c r="O47" s="106" t="s">
        <v>19</v>
      </c>
      <c r="P47" s="107"/>
      <c r="Q47" s="53">
        <v>0</v>
      </c>
      <c r="R47" s="53">
        <v>3</v>
      </c>
      <c r="S47" s="53">
        <v>3</v>
      </c>
      <c r="T47" s="54">
        <v>0</v>
      </c>
      <c r="U47" s="114">
        <v>0</v>
      </c>
      <c r="V47" s="104"/>
      <c r="W47" s="114">
        <v>750000</v>
      </c>
      <c r="X47" s="104"/>
      <c r="Y47" s="114">
        <v>750000</v>
      </c>
      <c r="Z47" s="104"/>
      <c r="AA47" s="115">
        <v>0</v>
      </c>
      <c r="AB47" s="110"/>
    </row>
    <row r="48" spans="2:28" x14ac:dyDescent="0.25">
      <c r="B48" s="87"/>
      <c r="C48" s="84"/>
      <c r="D48" s="84"/>
      <c r="E48" s="84"/>
      <c r="F48" s="84"/>
      <c r="G48" s="46"/>
      <c r="H48" s="105" t="s">
        <v>133</v>
      </c>
      <c r="I48" s="104"/>
      <c r="J48" s="105" t="s">
        <v>310</v>
      </c>
      <c r="K48" s="104"/>
      <c r="L48" s="47" t="s">
        <v>311</v>
      </c>
      <c r="M48" s="113">
        <v>300000</v>
      </c>
      <c r="N48" s="107"/>
      <c r="O48" s="106" t="s">
        <v>19</v>
      </c>
      <c r="P48" s="107"/>
      <c r="Q48" s="53">
        <v>0</v>
      </c>
      <c r="R48" s="53">
        <v>1</v>
      </c>
      <c r="S48" s="53">
        <v>1</v>
      </c>
      <c r="T48" s="54">
        <v>0</v>
      </c>
      <c r="U48" s="114">
        <v>0</v>
      </c>
      <c r="V48" s="104"/>
      <c r="W48" s="114">
        <v>300000</v>
      </c>
      <c r="X48" s="104"/>
      <c r="Y48" s="114">
        <v>300000</v>
      </c>
      <c r="Z48" s="104"/>
      <c r="AA48" s="115">
        <v>0</v>
      </c>
      <c r="AB48" s="110"/>
    </row>
    <row r="49" spans="2:28" x14ac:dyDescent="0.25">
      <c r="B49" s="87"/>
      <c r="C49" s="84"/>
      <c r="D49" s="84"/>
      <c r="E49" s="84"/>
      <c r="F49" s="84"/>
      <c r="G49" s="46"/>
      <c r="H49" s="105" t="s">
        <v>133</v>
      </c>
      <c r="I49" s="104"/>
      <c r="J49" s="105" t="s">
        <v>310</v>
      </c>
      <c r="K49" s="104"/>
      <c r="L49" s="47" t="s">
        <v>311</v>
      </c>
      <c r="M49" s="113">
        <v>350000</v>
      </c>
      <c r="N49" s="107"/>
      <c r="O49" s="106" t="s">
        <v>19</v>
      </c>
      <c r="P49" s="107"/>
      <c r="Q49" s="53">
        <v>0</v>
      </c>
      <c r="R49" s="53">
        <v>1</v>
      </c>
      <c r="S49" s="53">
        <v>1</v>
      </c>
      <c r="T49" s="54">
        <v>0</v>
      </c>
      <c r="U49" s="114">
        <v>0</v>
      </c>
      <c r="V49" s="104"/>
      <c r="W49" s="114">
        <v>350000</v>
      </c>
      <c r="X49" s="104"/>
      <c r="Y49" s="114">
        <v>350000</v>
      </c>
      <c r="Z49" s="104"/>
      <c r="AA49" s="115">
        <v>0</v>
      </c>
      <c r="AB49" s="110"/>
    </row>
    <row r="50" spans="2:28" x14ac:dyDescent="0.25">
      <c r="B50" s="87"/>
      <c r="C50" s="84"/>
      <c r="D50" s="84"/>
      <c r="E50" s="84"/>
      <c r="F50" s="84"/>
      <c r="G50" s="46" t="s">
        <v>312</v>
      </c>
      <c r="H50" s="105" t="s">
        <v>133</v>
      </c>
      <c r="I50" s="104"/>
      <c r="J50" s="105" t="s">
        <v>313</v>
      </c>
      <c r="K50" s="104"/>
      <c r="L50" s="47" t="s">
        <v>311</v>
      </c>
      <c r="M50" s="113">
        <v>370000</v>
      </c>
      <c r="N50" s="107"/>
      <c r="O50" s="106" t="s">
        <v>19</v>
      </c>
      <c r="P50" s="107"/>
      <c r="Q50" s="53">
        <v>0</v>
      </c>
      <c r="R50" s="53">
        <v>2</v>
      </c>
      <c r="S50" s="53">
        <v>2</v>
      </c>
      <c r="T50" s="54">
        <v>0</v>
      </c>
      <c r="U50" s="114">
        <v>0</v>
      </c>
      <c r="V50" s="104"/>
      <c r="W50" s="114">
        <v>740000</v>
      </c>
      <c r="X50" s="104"/>
      <c r="Y50" s="114">
        <v>740000</v>
      </c>
      <c r="Z50" s="104"/>
      <c r="AA50" s="115">
        <v>0</v>
      </c>
      <c r="AB50" s="110"/>
    </row>
    <row r="51" spans="2:28" x14ac:dyDescent="0.25">
      <c r="B51" s="87"/>
      <c r="C51" s="84"/>
      <c r="D51" s="84"/>
      <c r="E51" s="84"/>
      <c r="F51" s="84"/>
      <c r="G51" s="46" t="s">
        <v>314</v>
      </c>
      <c r="H51" s="105" t="s">
        <v>152</v>
      </c>
      <c r="I51" s="104"/>
      <c r="J51" s="105" t="s">
        <v>315</v>
      </c>
      <c r="K51" s="104"/>
      <c r="L51" s="47" t="s">
        <v>18</v>
      </c>
      <c r="M51" s="113">
        <v>24800</v>
      </c>
      <c r="N51" s="107"/>
      <c r="O51" s="106" t="s">
        <v>19</v>
      </c>
      <c r="P51" s="107"/>
      <c r="Q51" s="53">
        <v>0</v>
      </c>
      <c r="R51" s="53">
        <v>24</v>
      </c>
      <c r="S51" s="53">
        <v>24</v>
      </c>
      <c r="T51" s="54">
        <v>0</v>
      </c>
      <c r="U51" s="114">
        <v>0</v>
      </c>
      <c r="V51" s="104"/>
      <c r="W51" s="114">
        <v>595200</v>
      </c>
      <c r="X51" s="104"/>
      <c r="Y51" s="114">
        <v>595200</v>
      </c>
      <c r="Z51" s="104"/>
      <c r="AA51" s="115">
        <v>0</v>
      </c>
      <c r="AB51" s="110"/>
    </row>
    <row r="52" spans="2:28" x14ac:dyDescent="0.25">
      <c r="B52" s="87"/>
      <c r="C52" s="84"/>
      <c r="D52" s="84"/>
      <c r="E52" s="84"/>
      <c r="F52" s="84"/>
      <c r="G52" s="46" t="s">
        <v>283</v>
      </c>
      <c r="H52" s="105" t="s">
        <v>152</v>
      </c>
      <c r="I52" s="104"/>
      <c r="J52" s="105" t="s">
        <v>284</v>
      </c>
      <c r="K52" s="104"/>
      <c r="L52" s="47" t="s">
        <v>18</v>
      </c>
      <c r="M52" s="113">
        <v>5300</v>
      </c>
      <c r="N52" s="107"/>
      <c r="O52" s="106" t="s">
        <v>19</v>
      </c>
      <c r="P52" s="107"/>
      <c r="Q52" s="53">
        <v>0</v>
      </c>
      <c r="R52" s="53">
        <v>39</v>
      </c>
      <c r="S52" s="53">
        <v>39</v>
      </c>
      <c r="T52" s="54">
        <v>0</v>
      </c>
      <c r="U52" s="114">
        <v>0</v>
      </c>
      <c r="V52" s="104"/>
      <c r="W52" s="114">
        <v>206700</v>
      </c>
      <c r="X52" s="104"/>
      <c r="Y52" s="114">
        <v>206700</v>
      </c>
      <c r="Z52" s="104"/>
      <c r="AA52" s="115">
        <v>0</v>
      </c>
      <c r="AB52" s="110"/>
    </row>
    <row r="53" spans="2:28" x14ac:dyDescent="0.25">
      <c r="B53" s="87"/>
      <c r="C53" s="84"/>
      <c r="D53" s="84"/>
      <c r="E53" s="84"/>
      <c r="F53" s="84"/>
      <c r="G53" s="46" t="s">
        <v>316</v>
      </c>
      <c r="H53" s="105" t="s">
        <v>154</v>
      </c>
      <c r="I53" s="104"/>
      <c r="J53" s="105" t="s">
        <v>317</v>
      </c>
      <c r="K53" s="104"/>
      <c r="L53" s="47" t="s">
        <v>318</v>
      </c>
      <c r="M53" s="113">
        <v>2500</v>
      </c>
      <c r="N53" s="107"/>
      <c r="O53" s="106" t="s">
        <v>19</v>
      </c>
      <c r="P53" s="107"/>
      <c r="Q53" s="53">
        <v>0</v>
      </c>
      <c r="R53" s="53">
        <v>1</v>
      </c>
      <c r="S53" s="53">
        <v>1</v>
      </c>
      <c r="T53" s="54">
        <v>0</v>
      </c>
      <c r="U53" s="114">
        <v>0</v>
      </c>
      <c r="V53" s="104"/>
      <c r="W53" s="114">
        <v>2500</v>
      </c>
      <c r="X53" s="104"/>
      <c r="Y53" s="114">
        <v>2500</v>
      </c>
      <c r="Z53" s="104"/>
      <c r="AA53" s="115">
        <v>0</v>
      </c>
      <c r="AB53" s="110"/>
    </row>
    <row r="54" spans="2:28" x14ac:dyDescent="0.25">
      <c r="B54" s="87"/>
      <c r="C54" s="84"/>
      <c r="D54" s="84"/>
      <c r="E54" s="84"/>
      <c r="F54" s="84"/>
      <c r="G54" s="46" t="s">
        <v>319</v>
      </c>
      <c r="H54" s="105" t="s">
        <v>154</v>
      </c>
      <c r="I54" s="104"/>
      <c r="J54" s="105" t="s">
        <v>320</v>
      </c>
      <c r="K54" s="104"/>
      <c r="L54" s="47" t="s">
        <v>18</v>
      </c>
      <c r="M54" s="113">
        <v>13300</v>
      </c>
      <c r="N54" s="107"/>
      <c r="O54" s="106" t="s">
        <v>19</v>
      </c>
      <c r="P54" s="107"/>
      <c r="Q54" s="53">
        <v>0</v>
      </c>
      <c r="R54" s="53">
        <v>1</v>
      </c>
      <c r="S54" s="53">
        <v>1</v>
      </c>
      <c r="T54" s="54">
        <v>0</v>
      </c>
      <c r="U54" s="114">
        <v>0</v>
      </c>
      <c r="V54" s="104"/>
      <c r="W54" s="114">
        <v>13300</v>
      </c>
      <c r="X54" s="104"/>
      <c r="Y54" s="114">
        <v>13300</v>
      </c>
      <c r="Z54" s="104"/>
      <c r="AA54" s="115">
        <v>0</v>
      </c>
      <c r="AB54" s="110"/>
    </row>
    <row r="55" spans="2:28" x14ac:dyDescent="0.25">
      <c r="B55" s="87"/>
      <c r="C55" s="84"/>
      <c r="D55" s="84"/>
      <c r="E55" s="84"/>
      <c r="F55" s="84"/>
      <c r="G55" s="46" t="s">
        <v>321</v>
      </c>
      <c r="H55" s="105" t="s">
        <v>152</v>
      </c>
      <c r="I55" s="104"/>
      <c r="J55" s="105" t="s">
        <v>322</v>
      </c>
      <c r="K55" s="104"/>
      <c r="L55" s="47" t="s">
        <v>18</v>
      </c>
      <c r="M55" s="113">
        <v>11400</v>
      </c>
      <c r="N55" s="107"/>
      <c r="O55" s="106" t="s">
        <v>19</v>
      </c>
      <c r="P55" s="107"/>
      <c r="Q55" s="53">
        <v>0</v>
      </c>
      <c r="R55" s="53">
        <v>3</v>
      </c>
      <c r="S55" s="53">
        <v>3</v>
      </c>
      <c r="T55" s="54">
        <v>0</v>
      </c>
      <c r="U55" s="114">
        <v>0</v>
      </c>
      <c r="V55" s="104"/>
      <c r="W55" s="114">
        <v>34200</v>
      </c>
      <c r="X55" s="104"/>
      <c r="Y55" s="114">
        <v>34200</v>
      </c>
      <c r="Z55" s="104"/>
      <c r="AA55" s="115">
        <v>0</v>
      </c>
      <c r="AB55" s="110"/>
    </row>
    <row r="56" spans="2:28" x14ac:dyDescent="0.25">
      <c r="B56" s="87"/>
      <c r="C56" s="84"/>
      <c r="D56" s="84"/>
      <c r="E56" s="84"/>
      <c r="F56" s="84"/>
      <c r="G56" s="46" t="s">
        <v>323</v>
      </c>
      <c r="H56" s="105" t="s">
        <v>154</v>
      </c>
      <c r="I56" s="104"/>
      <c r="J56" s="105" t="s">
        <v>324</v>
      </c>
      <c r="K56" s="104"/>
      <c r="L56" s="47" t="s">
        <v>23</v>
      </c>
      <c r="M56" s="113">
        <v>82200</v>
      </c>
      <c r="N56" s="107"/>
      <c r="O56" s="106" t="s">
        <v>19</v>
      </c>
      <c r="P56" s="107"/>
      <c r="Q56" s="53">
        <v>0</v>
      </c>
      <c r="R56" s="53">
        <v>2</v>
      </c>
      <c r="S56" s="53">
        <v>2</v>
      </c>
      <c r="T56" s="54">
        <v>0</v>
      </c>
      <c r="U56" s="114">
        <v>0</v>
      </c>
      <c r="V56" s="104"/>
      <c r="W56" s="114">
        <v>164400</v>
      </c>
      <c r="X56" s="104"/>
      <c r="Y56" s="114">
        <v>164400</v>
      </c>
      <c r="Z56" s="104"/>
      <c r="AA56" s="115">
        <v>0</v>
      </c>
      <c r="AB56" s="110"/>
    </row>
    <row r="57" spans="2:28" x14ac:dyDescent="0.25">
      <c r="B57" s="87"/>
      <c r="C57" s="84"/>
      <c r="D57" s="84"/>
      <c r="E57" s="84"/>
      <c r="F57" s="84"/>
      <c r="G57" s="46" t="s">
        <v>266</v>
      </c>
      <c r="H57" s="105" t="s">
        <v>152</v>
      </c>
      <c r="I57" s="104"/>
      <c r="J57" s="105" t="s">
        <v>250</v>
      </c>
      <c r="K57" s="104"/>
      <c r="L57" s="47" t="s">
        <v>28</v>
      </c>
      <c r="M57" s="113">
        <v>190000</v>
      </c>
      <c r="N57" s="107"/>
      <c r="O57" s="106" t="s">
        <v>267</v>
      </c>
      <c r="P57" s="107"/>
      <c r="Q57" s="53">
        <v>0</v>
      </c>
      <c r="R57" s="53">
        <v>1</v>
      </c>
      <c r="S57" s="53">
        <v>0</v>
      </c>
      <c r="T57" s="54">
        <v>1</v>
      </c>
      <c r="U57" s="114">
        <v>0</v>
      </c>
      <c r="V57" s="104"/>
      <c r="W57" s="114">
        <v>190000</v>
      </c>
      <c r="X57" s="104"/>
      <c r="Y57" s="114">
        <v>0</v>
      </c>
      <c r="Z57" s="104"/>
      <c r="AA57" s="115">
        <v>190000</v>
      </c>
      <c r="AB57" s="110"/>
    </row>
    <row r="58" spans="2:28" x14ac:dyDescent="0.25">
      <c r="B58" s="87"/>
      <c r="C58" s="84"/>
      <c r="D58" s="84"/>
      <c r="E58" s="84"/>
      <c r="F58" s="84"/>
      <c r="G58" s="46" t="s">
        <v>268</v>
      </c>
      <c r="H58" s="105" t="s">
        <v>152</v>
      </c>
      <c r="I58" s="104"/>
      <c r="J58" s="105" t="s">
        <v>269</v>
      </c>
      <c r="K58" s="104"/>
      <c r="L58" s="47" t="s">
        <v>270</v>
      </c>
      <c r="M58" s="113">
        <v>11100</v>
      </c>
      <c r="N58" s="107"/>
      <c r="O58" s="106" t="s">
        <v>19</v>
      </c>
      <c r="P58" s="107"/>
      <c r="Q58" s="53">
        <v>0</v>
      </c>
      <c r="R58" s="53">
        <v>12</v>
      </c>
      <c r="S58" s="53">
        <v>12</v>
      </c>
      <c r="T58" s="54">
        <v>0</v>
      </c>
      <c r="U58" s="114">
        <v>0</v>
      </c>
      <c r="V58" s="104"/>
      <c r="W58" s="114">
        <v>133200</v>
      </c>
      <c r="X58" s="104"/>
      <c r="Y58" s="114">
        <v>133200</v>
      </c>
      <c r="Z58" s="104"/>
      <c r="AA58" s="115">
        <v>0</v>
      </c>
      <c r="AB58" s="110"/>
    </row>
    <row r="59" spans="2:28" x14ac:dyDescent="0.25">
      <c r="B59" s="87"/>
      <c r="C59" s="84"/>
      <c r="D59" s="84"/>
      <c r="E59" s="84"/>
      <c r="F59" s="84"/>
      <c r="G59" s="46"/>
      <c r="H59" s="105" t="s">
        <v>152</v>
      </c>
      <c r="I59" s="104"/>
      <c r="J59" s="105" t="s">
        <v>269</v>
      </c>
      <c r="K59" s="104"/>
      <c r="L59" s="47" t="s">
        <v>270</v>
      </c>
      <c r="M59" s="113">
        <v>14300</v>
      </c>
      <c r="N59" s="107"/>
      <c r="O59" s="106" t="s">
        <v>19</v>
      </c>
      <c r="P59" s="107"/>
      <c r="Q59" s="53">
        <v>0</v>
      </c>
      <c r="R59" s="53">
        <v>1</v>
      </c>
      <c r="S59" s="53">
        <v>1</v>
      </c>
      <c r="T59" s="54">
        <v>0</v>
      </c>
      <c r="U59" s="114">
        <v>0</v>
      </c>
      <c r="V59" s="104"/>
      <c r="W59" s="114">
        <v>14300</v>
      </c>
      <c r="X59" s="104"/>
      <c r="Y59" s="114">
        <v>14300</v>
      </c>
      <c r="Z59" s="104"/>
      <c r="AA59" s="115">
        <v>0</v>
      </c>
      <c r="AB59" s="110"/>
    </row>
    <row r="60" spans="2:28" x14ac:dyDescent="0.25">
      <c r="B60" s="87"/>
      <c r="C60" s="84"/>
      <c r="D60" s="84"/>
      <c r="E60" s="84"/>
      <c r="F60" s="84"/>
      <c r="G60" s="46"/>
      <c r="H60" s="105" t="s">
        <v>152</v>
      </c>
      <c r="I60" s="104"/>
      <c r="J60" s="105" t="s">
        <v>269</v>
      </c>
      <c r="K60" s="104"/>
      <c r="L60" s="47" t="s">
        <v>270</v>
      </c>
      <c r="M60" s="113">
        <v>25600</v>
      </c>
      <c r="N60" s="107"/>
      <c r="O60" s="106" t="s">
        <v>19</v>
      </c>
      <c r="P60" s="107"/>
      <c r="Q60" s="53">
        <v>0</v>
      </c>
      <c r="R60" s="53">
        <v>2</v>
      </c>
      <c r="S60" s="53">
        <v>2</v>
      </c>
      <c r="T60" s="54">
        <v>0</v>
      </c>
      <c r="U60" s="114">
        <v>0</v>
      </c>
      <c r="V60" s="104"/>
      <c r="W60" s="114">
        <v>51200</v>
      </c>
      <c r="X60" s="104"/>
      <c r="Y60" s="114">
        <v>51200</v>
      </c>
      <c r="Z60" s="104"/>
      <c r="AA60" s="115">
        <v>0</v>
      </c>
      <c r="AB60" s="110"/>
    </row>
    <row r="61" spans="2:28" x14ac:dyDescent="0.25">
      <c r="B61" s="87"/>
      <c r="C61" s="84"/>
      <c r="D61" s="84"/>
      <c r="E61" s="84"/>
      <c r="F61" s="84"/>
      <c r="G61" s="46" t="s">
        <v>287</v>
      </c>
      <c r="H61" s="105" t="s">
        <v>141</v>
      </c>
      <c r="I61" s="104"/>
      <c r="J61" s="105" t="s">
        <v>288</v>
      </c>
      <c r="K61" s="104"/>
      <c r="L61" s="47" t="s">
        <v>270</v>
      </c>
      <c r="M61" s="113">
        <v>19600</v>
      </c>
      <c r="N61" s="107"/>
      <c r="O61" s="106" t="s">
        <v>19</v>
      </c>
      <c r="P61" s="107"/>
      <c r="Q61" s="53">
        <v>0</v>
      </c>
      <c r="R61" s="53">
        <v>3</v>
      </c>
      <c r="S61" s="53">
        <v>3</v>
      </c>
      <c r="T61" s="54">
        <v>0</v>
      </c>
      <c r="U61" s="114">
        <v>0</v>
      </c>
      <c r="V61" s="104"/>
      <c r="W61" s="114">
        <v>58800</v>
      </c>
      <c r="X61" s="104"/>
      <c r="Y61" s="114">
        <v>58800</v>
      </c>
      <c r="Z61" s="104"/>
      <c r="AA61" s="115">
        <v>0</v>
      </c>
      <c r="AB61" s="110"/>
    </row>
    <row r="62" spans="2:28" ht="15" customHeight="1" x14ac:dyDescent="0.25">
      <c r="B62" s="87"/>
      <c r="C62" s="84"/>
      <c r="D62" s="84"/>
      <c r="E62" s="84"/>
      <c r="F62" s="84"/>
      <c r="G62" s="46" t="s">
        <v>325</v>
      </c>
      <c r="H62" s="144" t="s">
        <v>152</v>
      </c>
      <c r="I62" s="144"/>
      <c r="J62" s="144" t="s">
        <v>326</v>
      </c>
      <c r="K62" s="144"/>
      <c r="L62" s="47" t="s">
        <v>270</v>
      </c>
      <c r="M62" s="142">
        <v>35900</v>
      </c>
      <c r="N62" s="143"/>
      <c r="O62" s="140" t="s">
        <v>19</v>
      </c>
      <c r="P62" s="141"/>
      <c r="Q62" s="53">
        <v>0</v>
      </c>
      <c r="R62" s="53">
        <v>1</v>
      </c>
      <c r="S62" s="53">
        <v>1</v>
      </c>
      <c r="T62" s="54">
        <v>0</v>
      </c>
      <c r="U62" s="139">
        <v>0</v>
      </c>
      <c r="V62" s="138"/>
      <c r="W62" s="138">
        <v>35900</v>
      </c>
      <c r="X62" s="138"/>
      <c r="Y62" s="138">
        <v>35900</v>
      </c>
      <c r="Z62" s="138"/>
      <c r="AA62" s="136">
        <v>0</v>
      </c>
      <c r="AB62" s="137"/>
    </row>
    <row r="63" spans="2:28" ht="15" customHeight="1" x14ac:dyDescent="0.25">
      <c r="B63" s="87"/>
      <c r="C63" s="84"/>
      <c r="D63" s="84"/>
      <c r="E63" s="84"/>
      <c r="F63" s="84"/>
      <c r="G63" s="46" t="s">
        <v>244</v>
      </c>
      <c r="H63" s="144" t="s">
        <v>152</v>
      </c>
      <c r="I63" s="144"/>
      <c r="J63" s="144" t="s">
        <v>245</v>
      </c>
      <c r="K63" s="144"/>
      <c r="L63" s="47" t="s">
        <v>18</v>
      </c>
      <c r="M63" s="142">
        <v>39300</v>
      </c>
      <c r="N63" s="143"/>
      <c r="O63" s="140" t="s">
        <v>19</v>
      </c>
      <c r="P63" s="141"/>
      <c r="Q63" s="53">
        <v>0</v>
      </c>
      <c r="R63" s="53">
        <v>6</v>
      </c>
      <c r="S63" s="53">
        <v>6</v>
      </c>
      <c r="T63" s="54">
        <v>0</v>
      </c>
      <c r="U63" s="139">
        <v>0</v>
      </c>
      <c r="V63" s="138"/>
      <c r="W63" s="138">
        <v>235800</v>
      </c>
      <c r="X63" s="138"/>
      <c r="Y63" s="138">
        <v>235800</v>
      </c>
      <c r="Z63" s="138"/>
      <c r="AA63" s="136">
        <v>0</v>
      </c>
      <c r="AB63" s="137"/>
    </row>
    <row r="64" spans="2:28" ht="15" customHeight="1" x14ac:dyDescent="0.25">
      <c r="B64" s="87"/>
      <c r="C64" s="84"/>
      <c r="D64" s="84"/>
      <c r="E64" s="84"/>
      <c r="F64" s="84"/>
      <c r="G64" s="46" t="s">
        <v>327</v>
      </c>
      <c r="H64" s="144" t="s">
        <v>152</v>
      </c>
      <c r="I64" s="144"/>
      <c r="J64" s="144" t="s">
        <v>328</v>
      </c>
      <c r="K64" s="144"/>
      <c r="L64" s="47" t="s">
        <v>18</v>
      </c>
      <c r="M64" s="142">
        <v>29100</v>
      </c>
      <c r="N64" s="143"/>
      <c r="O64" s="140" t="s">
        <v>19</v>
      </c>
      <c r="P64" s="141"/>
      <c r="Q64" s="53">
        <v>0</v>
      </c>
      <c r="R64" s="53">
        <v>6</v>
      </c>
      <c r="S64" s="53">
        <v>6</v>
      </c>
      <c r="T64" s="54">
        <v>0</v>
      </c>
      <c r="U64" s="139">
        <v>0</v>
      </c>
      <c r="V64" s="138"/>
      <c r="W64" s="138">
        <v>174600</v>
      </c>
      <c r="X64" s="138"/>
      <c r="Y64" s="138">
        <v>174600</v>
      </c>
      <c r="Z64" s="138"/>
      <c r="AA64" s="136">
        <v>0</v>
      </c>
      <c r="AB64" s="137"/>
    </row>
    <row r="65" spans="2:28" ht="15" customHeight="1" x14ac:dyDescent="0.25">
      <c r="B65" s="87"/>
      <c r="C65" s="84"/>
      <c r="D65" s="84"/>
      <c r="E65" s="84"/>
      <c r="F65" s="84"/>
      <c r="G65" s="46" t="s">
        <v>246</v>
      </c>
      <c r="H65" s="144" t="s">
        <v>152</v>
      </c>
      <c r="I65" s="144"/>
      <c r="J65" s="144" t="s">
        <v>247</v>
      </c>
      <c r="K65" s="144"/>
      <c r="L65" s="47" t="s">
        <v>26</v>
      </c>
      <c r="M65" s="142">
        <v>141400</v>
      </c>
      <c r="N65" s="143"/>
      <c r="O65" s="140" t="s">
        <v>19</v>
      </c>
      <c r="P65" s="141"/>
      <c r="Q65" s="53">
        <v>0</v>
      </c>
      <c r="R65" s="53">
        <v>2</v>
      </c>
      <c r="S65" s="53">
        <v>2</v>
      </c>
      <c r="T65" s="54">
        <v>0</v>
      </c>
      <c r="U65" s="139">
        <v>0</v>
      </c>
      <c r="V65" s="138"/>
      <c r="W65" s="138">
        <v>282800</v>
      </c>
      <c r="X65" s="138"/>
      <c r="Y65" s="138">
        <v>282800</v>
      </c>
      <c r="Z65" s="138"/>
      <c r="AA65" s="136">
        <v>0</v>
      </c>
      <c r="AB65" s="137"/>
    </row>
    <row r="66" spans="2:28" ht="15" customHeight="1" x14ac:dyDescent="0.25">
      <c r="B66" s="87"/>
      <c r="C66" s="84"/>
      <c r="D66" s="84"/>
      <c r="E66" s="84"/>
      <c r="F66" s="84"/>
      <c r="G66" s="46" t="s">
        <v>24</v>
      </c>
      <c r="H66" s="144" t="s">
        <v>154</v>
      </c>
      <c r="I66" s="144"/>
      <c r="J66" s="144" t="s">
        <v>25</v>
      </c>
      <c r="K66" s="144"/>
      <c r="L66" s="47" t="s">
        <v>23</v>
      </c>
      <c r="M66" s="142">
        <v>29100</v>
      </c>
      <c r="N66" s="143"/>
      <c r="O66" s="140" t="s">
        <v>19</v>
      </c>
      <c r="P66" s="141"/>
      <c r="Q66" s="53">
        <v>0</v>
      </c>
      <c r="R66" s="53">
        <v>2</v>
      </c>
      <c r="S66" s="53">
        <v>2</v>
      </c>
      <c r="T66" s="54">
        <v>0</v>
      </c>
      <c r="U66" s="139">
        <v>0</v>
      </c>
      <c r="V66" s="138"/>
      <c r="W66" s="138">
        <v>58200</v>
      </c>
      <c r="X66" s="138"/>
      <c r="Y66" s="138">
        <v>58200</v>
      </c>
      <c r="Z66" s="138"/>
      <c r="AA66" s="136">
        <v>0</v>
      </c>
      <c r="AB66" s="137"/>
    </row>
    <row r="67" spans="2:28" ht="15" customHeight="1" x14ac:dyDescent="0.25">
      <c r="B67" s="87"/>
      <c r="C67" s="84"/>
      <c r="D67" s="84"/>
      <c r="E67" s="84"/>
      <c r="F67" s="84"/>
      <c r="G67" s="46" t="s">
        <v>329</v>
      </c>
      <c r="H67" s="144" t="s">
        <v>154</v>
      </c>
      <c r="I67" s="144"/>
      <c r="J67" s="144" t="s">
        <v>330</v>
      </c>
      <c r="K67" s="144"/>
      <c r="L67" s="47" t="s">
        <v>26</v>
      </c>
      <c r="M67" s="142">
        <v>93700</v>
      </c>
      <c r="N67" s="143"/>
      <c r="O67" s="140" t="s">
        <v>19</v>
      </c>
      <c r="P67" s="141"/>
      <c r="Q67" s="53">
        <v>0</v>
      </c>
      <c r="R67" s="53">
        <v>2</v>
      </c>
      <c r="S67" s="53">
        <v>2</v>
      </c>
      <c r="T67" s="54">
        <v>0</v>
      </c>
      <c r="U67" s="139">
        <v>0</v>
      </c>
      <c r="V67" s="138"/>
      <c r="W67" s="138">
        <v>187400</v>
      </c>
      <c r="X67" s="138"/>
      <c r="Y67" s="138">
        <v>187400</v>
      </c>
      <c r="Z67" s="138"/>
      <c r="AA67" s="136">
        <v>0</v>
      </c>
      <c r="AB67" s="137"/>
    </row>
    <row r="68" spans="2:28" ht="15" customHeight="1" x14ac:dyDescent="0.25">
      <c r="B68" s="87"/>
      <c r="C68" s="84"/>
      <c r="D68" s="84"/>
      <c r="E68" s="84"/>
      <c r="F68" s="84"/>
      <c r="G68" s="46" t="s">
        <v>16</v>
      </c>
      <c r="H68" s="144" t="s">
        <v>152</v>
      </c>
      <c r="I68" s="144"/>
      <c r="J68" s="144" t="s">
        <v>17</v>
      </c>
      <c r="K68" s="144"/>
      <c r="L68" s="47" t="s">
        <v>18</v>
      </c>
      <c r="M68" s="142">
        <v>35300</v>
      </c>
      <c r="N68" s="143"/>
      <c r="O68" s="140" t="s">
        <v>19</v>
      </c>
      <c r="P68" s="141"/>
      <c r="Q68" s="53">
        <v>0</v>
      </c>
      <c r="R68" s="53">
        <v>38</v>
      </c>
      <c r="S68" s="53">
        <v>38</v>
      </c>
      <c r="T68" s="54">
        <v>0</v>
      </c>
      <c r="U68" s="139">
        <v>0</v>
      </c>
      <c r="V68" s="138"/>
      <c r="W68" s="138">
        <v>1341400</v>
      </c>
      <c r="X68" s="138"/>
      <c r="Y68" s="138">
        <v>1341400</v>
      </c>
      <c r="Z68" s="138"/>
      <c r="AA68" s="136">
        <v>0</v>
      </c>
      <c r="AB68" s="137"/>
    </row>
    <row r="69" spans="2:28" ht="15" customHeight="1" x14ac:dyDescent="0.25">
      <c r="B69" s="87"/>
      <c r="C69" s="84"/>
      <c r="D69" s="84"/>
      <c r="E69" s="84"/>
      <c r="F69" s="84"/>
      <c r="G69" s="46" t="s">
        <v>331</v>
      </c>
      <c r="H69" s="144" t="s">
        <v>154</v>
      </c>
      <c r="I69" s="144"/>
      <c r="J69" s="144" t="s">
        <v>332</v>
      </c>
      <c r="K69" s="144"/>
      <c r="L69" s="47" t="s">
        <v>18</v>
      </c>
      <c r="M69" s="142">
        <v>32600</v>
      </c>
      <c r="N69" s="143"/>
      <c r="O69" s="140" t="s">
        <v>19</v>
      </c>
      <c r="P69" s="141"/>
      <c r="Q69" s="53">
        <v>0</v>
      </c>
      <c r="R69" s="53">
        <v>1</v>
      </c>
      <c r="S69" s="53">
        <v>1</v>
      </c>
      <c r="T69" s="54">
        <v>0</v>
      </c>
      <c r="U69" s="139">
        <v>0</v>
      </c>
      <c r="V69" s="138"/>
      <c r="W69" s="138">
        <v>32600</v>
      </c>
      <c r="X69" s="138"/>
      <c r="Y69" s="138">
        <v>32600</v>
      </c>
      <c r="Z69" s="138"/>
      <c r="AA69" s="136">
        <v>0</v>
      </c>
      <c r="AB69" s="137"/>
    </row>
    <row r="70" spans="2:28" ht="15" customHeight="1" x14ac:dyDescent="0.25">
      <c r="B70" s="87"/>
      <c r="C70" s="84"/>
      <c r="D70" s="84"/>
      <c r="E70" s="84"/>
      <c r="F70" s="84"/>
      <c r="G70" s="46" t="s">
        <v>333</v>
      </c>
      <c r="H70" s="144" t="s">
        <v>152</v>
      </c>
      <c r="I70" s="144"/>
      <c r="J70" s="144" t="s">
        <v>334</v>
      </c>
      <c r="K70" s="144"/>
      <c r="L70" s="47" t="s">
        <v>28</v>
      </c>
      <c r="M70" s="142">
        <v>9500</v>
      </c>
      <c r="N70" s="143"/>
      <c r="O70" s="140" t="s">
        <v>19</v>
      </c>
      <c r="P70" s="141"/>
      <c r="Q70" s="53">
        <v>0</v>
      </c>
      <c r="R70" s="53">
        <v>1</v>
      </c>
      <c r="S70" s="53">
        <v>1</v>
      </c>
      <c r="T70" s="54">
        <v>0</v>
      </c>
      <c r="U70" s="139">
        <v>0</v>
      </c>
      <c r="V70" s="138"/>
      <c r="W70" s="138">
        <v>9500</v>
      </c>
      <c r="X70" s="138"/>
      <c r="Y70" s="138">
        <v>9500</v>
      </c>
      <c r="Z70" s="138"/>
      <c r="AA70" s="136">
        <v>0</v>
      </c>
      <c r="AB70" s="137"/>
    </row>
    <row r="71" spans="2:28" ht="15" customHeight="1" x14ac:dyDescent="0.25">
      <c r="B71" s="87"/>
      <c r="C71" s="84"/>
      <c r="D71" s="84"/>
      <c r="E71" s="84"/>
      <c r="F71" s="84"/>
      <c r="G71" s="46" t="s">
        <v>335</v>
      </c>
      <c r="H71" s="144" t="s">
        <v>141</v>
      </c>
      <c r="I71" s="144"/>
      <c r="J71" s="144" t="s">
        <v>336</v>
      </c>
      <c r="K71" s="144"/>
      <c r="L71" s="47" t="s">
        <v>18</v>
      </c>
      <c r="M71" s="142">
        <v>31500</v>
      </c>
      <c r="N71" s="143"/>
      <c r="O71" s="140" t="s">
        <v>19</v>
      </c>
      <c r="P71" s="141"/>
      <c r="Q71" s="53">
        <v>0</v>
      </c>
      <c r="R71" s="53">
        <v>3</v>
      </c>
      <c r="S71" s="53">
        <v>3</v>
      </c>
      <c r="T71" s="54">
        <v>0</v>
      </c>
      <c r="U71" s="139">
        <v>0</v>
      </c>
      <c r="V71" s="138"/>
      <c r="W71" s="138">
        <v>94500</v>
      </c>
      <c r="X71" s="138"/>
      <c r="Y71" s="138">
        <v>94500</v>
      </c>
      <c r="Z71" s="138"/>
      <c r="AA71" s="136">
        <v>0</v>
      </c>
      <c r="AB71" s="137"/>
    </row>
    <row r="72" spans="2:28" ht="15" customHeight="1" x14ac:dyDescent="0.25">
      <c r="B72" s="87"/>
      <c r="C72" s="84"/>
      <c r="D72" s="84"/>
      <c r="E72" s="84"/>
      <c r="F72" s="84"/>
      <c r="G72" s="46" t="s">
        <v>20</v>
      </c>
      <c r="H72" s="144" t="s">
        <v>153</v>
      </c>
      <c r="I72" s="144"/>
      <c r="J72" s="144" t="s">
        <v>21</v>
      </c>
      <c r="K72" s="144"/>
      <c r="L72" s="47" t="s">
        <v>22</v>
      </c>
      <c r="M72" s="142">
        <v>70600</v>
      </c>
      <c r="N72" s="143"/>
      <c r="O72" s="140" t="s">
        <v>19</v>
      </c>
      <c r="P72" s="141"/>
      <c r="Q72" s="53">
        <v>0</v>
      </c>
      <c r="R72" s="53">
        <v>85</v>
      </c>
      <c r="S72" s="53">
        <v>60</v>
      </c>
      <c r="T72" s="54">
        <v>25</v>
      </c>
      <c r="U72" s="139">
        <v>0</v>
      </c>
      <c r="V72" s="138"/>
      <c r="W72" s="138">
        <v>6001000</v>
      </c>
      <c r="X72" s="138"/>
      <c r="Y72" s="138">
        <v>4236000</v>
      </c>
      <c r="Z72" s="138"/>
      <c r="AA72" s="136">
        <v>1765000</v>
      </c>
      <c r="AB72" s="137"/>
    </row>
    <row r="73" spans="2:28" ht="15" customHeight="1" x14ac:dyDescent="0.25">
      <c r="B73" s="87"/>
      <c r="C73" s="84"/>
      <c r="D73" s="84"/>
      <c r="E73" s="84"/>
      <c r="F73" s="84"/>
      <c r="G73" s="46" t="s">
        <v>337</v>
      </c>
      <c r="H73" s="144" t="s">
        <v>154</v>
      </c>
      <c r="I73" s="144"/>
      <c r="J73" s="144" t="s">
        <v>338</v>
      </c>
      <c r="K73" s="144"/>
      <c r="L73" s="47" t="s">
        <v>23</v>
      </c>
      <c r="M73" s="142">
        <v>56200</v>
      </c>
      <c r="N73" s="143"/>
      <c r="O73" s="140" t="s">
        <v>19</v>
      </c>
      <c r="P73" s="141"/>
      <c r="Q73" s="53">
        <v>0</v>
      </c>
      <c r="R73" s="53">
        <v>6</v>
      </c>
      <c r="S73" s="53">
        <v>6</v>
      </c>
      <c r="T73" s="54">
        <v>0</v>
      </c>
      <c r="U73" s="139">
        <v>0</v>
      </c>
      <c r="V73" s="138"/>
      <c r="W73" s="138">
        <v>337200</v>
      </c>
      <c r="X73" s="138"/>
      <c r="Y73" s="138">
        <v>337200</v>
      </c>
      <c r="Z73" s="138"/>
      <c r="AA73" s="136">
        <v>0</v>
      </c>
      <c r="AB73" s="137"/>
    </row>
    <row r="74" spans="2:28" ht="15" customHeight="1" x14ac:dyDescent="0.25">
      <c r="B74" s="87"/>
      <c r="C74" s="84"/>
      <c r="D74" s="84"/>
      <c r="E74" s="84"/>
      <c r="F74" s="84"/>
      <c r="G74" s="46" t="s">
        <v>339</v>
      </c>
      <c r="H74" s="144" t="s">
        <v>154</v>
      </c>
      <c r="I74" s="144"/>
      <c r="J74" s="144" t="s">
        <v>340</v>
      </c>
      <c r="K74" s="144"/>
      <c r="L74" s="47" t="s">
        <v>27</v>
      </c>
      <c r="M74" s="142">
        <v>8900</v>
      </c>
      <c r="N74" s="143"/>
      <c r="O74" s="140" t="s">
        <v>19</v>
      </c>
      <c r="P74" s="141"/>
      <c r="Q74" s="53">
        <v>0</v>
      </c>
      <c r="R74" s="53">
        <v>50</v>
      </c>
      <c r="S74" s="53">
        <v>50</v>
      </c>
      <c r="T74" s="54">
        <v>0</v>
      </c>
      <c r="U74" s="139">
        <v>0</v>
      </c>
      <c r="V74" s="138"/>
      <c r="W74" s="138">
        <v>445000</v>
      </c>
      <c r="X74" s="138"/>
      <c r="Y74" s="138">
        <v>445000</v>
      </c>
      <c r="Z74" s="138"/>
      <c r="AA74" s="136">
        <v>0</v>
      </c>
      <c r="AB74" s="137"/>
    </row>
    <row r="75" spans="2:28" ht="15" customHeight="1" x14ac:dyDescent="0.25">
      <c r="B75" s="87"/>
      <c r="C75" s="84"/>
      <c r="D75" s="84"/>
      <c r="E75" s="84"/>
      <c r="F75" s="84"/>
      <c r="G75" s="46" t="s">
        <v>248</v>
      </c>
      <c r="H75" s="144" t="s">
        <v>155</v>
      </c>
      <c r="I75" s="144"/>
      <c r="J75" s="144" t="s">
        <v>249</v>
      </c>
      <c r="K75" s="144"/>
      <c r="L75" s="47" t="s">
        <v>27</v>
      </c>
      <c r="M75" s="142">
        <v>13000</v>
      </c>
      <c r="N75" s="143"/>
      <c r="O75" s="140" t="s">
        <v>19</v>
      </c>
      <c r="P75" s="141"/>
      <c r="Q75" s="53">
        <v>0</v>
      </c>
      <c r="R75" s="53">
        <v>30</v>
      </c>
      <c r="S75" s="53">
        <v>30</v>
      </c>
      <c r="T75" s="54">
        <v>0</v>
      </c>
      <c r="U75" s="139">
        <v>0</v>
      </c>
      <c r="V75" s="138"/>
      <c r="W75" s="138">
        <v>390000</v>
      </c>
      <c r="X75" s="138"/>
      <c r="Y75" s="138">
        <v>390000</v>
      </c>
      <c r="Z75" s="138"/>
      <c r="AA75" s="136">
        <v>0</v>
      </c>
      <c r="AB75" s="137"/>
    </row>
    <row r="76" spans="2:28" ht="15" customHeight="1" x14ac:dyDescent="0.25">
      <c r="B76" s="87"/>
      <c r="C76" s="84"/>
      <c r="D76" s="84"/>
      <c r="E76" s="84"/>
      <c r="F76" s="84"/>
      <c r="G76" s="46" t="s">
        <v>280</v>
      </c>
      <c r="H76" s="144" t="s">
        <v>152</v>
      </c>
      <c r="I76" s="144"/>
      <c r="J76" s="144" t="s">
        <v>281</v>
      </c>
      <c r="K76" s="144"/>
      <c r="L76" s="47" t="s">
        <v>18</v>
      </c>
      <c r="M76" s="142">
        <v>236300</v>
      </c>
      <c r="N76" s="143"/>
      <c r="O76" s="140" t="s">
        <v>19</v>
      </c>
      <c r="P76" s="141"/>
      <c r="Q76" s="53">
        <v>0</v>
      </c>
      <c r="R76" s="53">
        <v>2</v>
      </c>
      <c r="S76" s="53">
        <v>2</v>
      </c>
      <c r="T76" s="54">
        <v>0</v>
      </c>
      <c r="U76" s="139">
        <v>0</v>
      </c>
      <c r="V76" s="138"/>
      <c r="W76" s="138">
        <v>472600</v>
      </c>
      <c r="X76" s="138"/>
      <c r="Y76" s="138">
        <v>472600</v>
      </c>
      <c r="Z76" s="138"/>
      <c r="AA76" s="136">
        <v>0</v>
      </c>
      <c r="AB76" s="137"/>
    </row>
    <row r="77" spans="2:28" ht="15" customHeight="1" x14ac:dyDescent="0.25">
      <c r="B77" s="87"/>
      <c r="C77" s="84"/>
      <c r="D77" s="84"/>
      <c r="E77" s="84"/>
      <c r="F77" s="84"/>
      <c r="G77" s="46" t="s">
        <v>341</v>
      </c>
      <c r="H77" s="144" t="s">
        <v>152</v>
      </c>
      <c r="I77" s="144"/>
      <c r="J77" s="144" t="s">
        <v>342</v>
      </c>
      <c r="K77" s="144"/>
      <c r="L77" s="47" t="s">
        <v>301</v>
      </c>
      <c r="M77" s="142">
        <v>333400</v>
      </c>
      <c r="N77" s="143"/>
      <c r="O77" s="140" t="s">
        <v>19</v>
      </c>
      <c r="P77" s="141"/>
      <c r="Q77" s="53">
        <v>0</v>
      </c>
      <c r="R77" s="53">
        <v>6</v>
      </c>
      <c r="S77" s="53">
        <v>1</v>
      </c>
      <c r="T77" s="54">
        <v>5</v>
      </c>
      <c r="U77" s="139">
        <v>0</v>
      </c>
      <c r="V77" s="138"/>
      <c r="W77" s="138">
        <v>2000400</v>
      </c>
      <c r="X77" s="138"/>
      <c r="Y77" s="138">
        <v>333400</v>
      </c>
      <c r="Z77" s="138"/>
      <c r="AA77" s="136">
        <v>1667000</v>
      </c>
      <c r="AB77" s="137"/>
    </row>
    <row r="78" spans="2:28" ht="15" customHeight="1" x14ac:dyDescent="0.25">
      <c r="B78" s="87"/>
      <c r="C78" s="84"/>
      <c r="D78" s="84"/>
      <c r="E78" s="84"/>
      <c r="F78" s="84"/>
      <c r="G78" s="46"/>
      <c r="H78" s="144" t="s">
        <v>152</v>
      </c>
      <c r="I78" s="144"/>
      <c r="J78" s="144" t="s">
        <v>342</v>
      </c>
      <c r="K78" s="144"/>
      <c r="L78" s="47" t="s">
        <v>301</v>
      </c>
      <c r="M78" s="142">
        <v>337500</v>
      </c>
      <c r="N78" s="143"/>
      <c r="O78" s="140" t="s">
        <v>19</v>
      </c>
      <c r="P78" s="141"/>
      <c r="Q78" s="53">
        <v>0</v>
      </c>
      <c r="R78" s="53">
        <v>1</v>
      </c>
      <c r="S78" s="53">
        <v>1</v>
      </c>
      <c r="T78" s="54">
        <v>0</v>
      </c>
      <c r="U78" s="139">
        <v>0</v>
      </c>
      <c r="V78" s="138"/>
      <c r="W78" s="138">
        <v>337500</v>
      </c>
      <c r="X78" s="138"/>
      <c r="Y78" s="138">
        <v>337500</v>
      </c>
      <c r="Z78" s="138"/>
      <c r="AA78" s="136">
        <v>0</v>
      </c>
      <c r="AB78" s="137"/>
    </row>
    <row r="79" spans="2:28" ht="15" customHeight="1" x14ac:dyDescent="0.25">
      <c r="B79" s="87"/>
      <c r="C79" s="84"/>
      <c r="D79" s="84"/>
      <c r="E79" s="84"/>
      <c r="F79" s="84"/>
      <c r="G79" s="46" t="s">
        <v>251</v>
      </c>
      <c r="H79" s="144" t="s">
        <v>141</v>
      </c>
      <c r="I79" s="144"/>
      <c r="J79" s="144" t="s">
        <v>252</v>
      </c>
      <c r="K79" s="144"/>
      <c r="L79" s="47" t="s">
        <v>18</v>
      </c>
      <c r="M79" s="142">
        <v>23500</v>
      </c>
      <c r="N79" s="143"/>
      <c r="O79" s="140" t="s">
        <v>19</v>
      </c>
      <c r="P79" s="141"/>
      <c r="Q79" s="53">
        <v>0</v>
      </c>
      <c r="R79" s="53">
        <v>52</v>
      </c>
      <c r="S79" s="53">
        <v>52</v>
      </c>
      <c r="T79" s="54">
        <v>0</v>
      </c>
      <c r="U79" s="139">
        <v>0</v>
      </c>
      <c r="V79" s="138"/>
      <c r="W79" s="138">
        <v>1222000</v>
      </c>
      <c r="X79" s="138"/>
      <c r="Y79" s="138">
        <v>1222000</v>
      </c>
      <c r="Z79" s="138"/>
      <c r="AA79" s="136">
        <v>0</v>
      </c>
      <c r="AB79" s="137"/>
    </row>
    <row r="80" spans="2:28" ht="15" customHeight="1" x14ac:dyDescent="0.25">
      <c r="B80" s="87"/>
      <c r="C80" s="84"/>
      <c r="D80" s="84"/>
      <c r="E80" s="84"/>
      <c r="F80" s="84"/>
      <c r="G80" s="46" t="s">
        <v>343</v>
      </c>
      <c r="H80" s="144" t="s">
        <v>141</v>
      </c>
      <c r="I80" s="144"/>
      <c r="J80" s="144" t="s">
        <v>344</v>
      </c>
      <c r="K80" s="144"/>
      <c r="L80" s="47" t="s">
        <v>18</v>
      </c>
      <c r="M80" s="142">
        <v>13300</v>
      </c>
      <c r="N80" s="143"/>
      <c r="O80" s="140" t="s">
        <v>19</v>
      </c>
      <c r="P80" s="141"/>
      <c r="Q80" s="53">
        <v>0</v>
      </c>
      <c r="R80" s="53">
        <v>17</v>
      </c>
      <c r="S80" s="53">
        <v>17</v>
      </c>
      <c r="T80" s="54">
        <v>0</v>
      </c>
      <c r="U80" s="139">
        <v>0</v>
      </c>
      <c r="V80" s="138"/>
      <c r="W80" s="138">
        <v>226100</v>
      </c>
      <c r="X80" s="138"/>
      <c r="Y80" s="138">
        <v>226100</v>
      </c>
      <c r="Z80" s="138"/>
      <c r="AA80" s="136">
        <v>0</v>
      </c>
      <c r="AB80" s="137"/>
    </row>
    <row r="81" spans="2:28" ht="15" customHeight="1" x14ac:dyDescent="0.25">
      <c r="B81" s="87"/>
      <c r="C81" s="84"/>
      <c r="D81" s="84"/>
      <c r="E81" s="84"/>
      <c r="F81" s="84"/>
      <c r="G81" s="46" t="s">
        <v>253</v>
      </c>
      <c r="H81" s="144" t="s">
        <v>141</v>
      </c>
      <c r="I81" s="144"/>
      <c r="J81" s="144" t="s">
        <v>254</v>
      </c>
      <c r="K81" s="144"/>
      <c r="L81" s="47" t="s">
        <v>18</v>
      </c>
      <c r="M81" s="142">
        <v>11100</v>
      </c>
      <c r="N81" s="143"/>
      <c r="O81" s="140" t="s">
        <v>19</v>
      </c>
      <c r="P81" s="141"/>
      <c r="Q81" s="53">
        <v>0</v>
      </c>
      <c r="R81" s="53">
        <v>12</v>
      </c>
      <c r="S81" s="53">
        <v>12</v>
      </c>
      <c r="T81" s="54">
        <v>0</v>
      </c>
      <c r="U81" s="139">
        <v>0</v>
      </c>
      <c r="V81" s="138"/>
      <c r="W81" s="138">
        <v>133200</v>
      </c>
      <c r="X81" s="138"/>
      <c r="Y81" s="138">
        <v>133200</v>
      </c>
      <c r="Z81" s="138"/>
      <c r="AA81" s="136">
        <v>0</v>
      </c>
      <c r="AB81" s="137"/>
    </row>
    <row r="82" spans="2:28" ht="15" customHeight="1" x14ac:dyDescent="0.25">
      <c r="B82" s="87"/>
      <c r="C82" s="84"/>
      <c r="D82" s="84"/>
      <c r="E82" s="84"/>
      <c r="F82" s="84"/>
      <c r="G82" s="46" t="s">
        <v>345</v>
      </c>
      <c r="H82" s="144" t="s">
        <v>141</v>
      </c>
      <c r="I82" s="144"/>
      <c r="J82" s="144" t="s">
        <v>346</v>
      </c>
      <c r="K82" s="144"/>
      <c r="L82" s="47" t="s">
        <v>18</v>
      </c>
      <c r="M82" s="142">
        <v>103800</v>
      </c>
      <c r="N82" s="143"/>
      <c r="O82" s="140" t="s">
        <v>19</v>
      </c>
      <c r="P82" s="141"/>
      <c r="Q82" s="53">
        <v>0</v>
      </c>
      <c r="R82" s="53">
        <v>4</v>
      </c>
      <c r="S82" s="53">
        <v>4</v>
      </c>
      <c r="T82" s="54">
        <v>0</v>
      </c>
      <c r="U82" s="139">
        <v>0</v>
      </c>
      <c r="V82" s="138"/>
      <c r="W82" s="138">
        <v>415200</v>
      </c>
      <c r="X82" s="138"/>
      <c r="Y82" s="138">
        <v>415200</v>
      </c>
      <c r="Z82" s="138"/>
      <c r="AA82" s="136">
        <v>0</v>
      </c>
      <c r="AB82" s="137"/>
    </row>
    <row r="83" spans="2:28" ht="15" customHeight="1" x14ac:dyDescent="0.25">
      <c r="B83" s="87"/>
      <c r="C83" s="84"/>
      <c r="D83" s="84"/>
      <c r="E83" s="84"/>
      <c r="F83" s="84"/>
      <c r="G83" s="46" t="s">
        <v>347</v>
      </c>
      <c r="H83" s="144" t="s">
        <v>159</v>
      </c>
      <c r="I83" s="144"/>
      <c r="J83" s="144" t="s">
        <v>348</v>
      </c>
      <c r="K83" s="144"/>
      <c r="L83" s="47" t="s">
        <v>18</v>
      </c>
      <c r="M83" s="142">
        <v>70000</v>
      </c>
      <c r="N83" s="143"/>
      <c r="O83" s="140" t="s">
        <v>349</v>
      </c>
      <c r="P83" s="141"/>
      <c r="Q83" s="53">
        <v>0</v>
      </c>
      <c r="R83" s="53">
        <v>1</v>
      </c>
      <c r="S83" s="53">
        <v>0</v>
      </c>
      <c r="T83" s="54">
        <v>1</v>
      </c>
      <c r="U83" s="139">
        <v>0</v>
      </c>
      <c r="V83" s="138"/>
      <c r="W83" s="138">
        <v>70000</v>
      </c>
      <c r="X83" s="138"/>
      <c r="Y83" s="138">
        <v>0</v>
      </c>
      <c r="Z83" s="138"/>
      <c r="AA83" s="136">
        <v>70000</v>
      </c>
      <c r="AB83" s="137"/>
    </row>
    <row r="84" spans="2:28" ht="15" customHeight="1" x14ac:dyDescent="0.25">
      <c r="B84" s="87"/>
      <c r="C84" s="84"/>
      <c r="D84" s="84"/>
      <c r="E84" s="84"/>
      <c r="F84" s="84"/>
      <c r="G84" s="46" t="s">
        <v>350</v>
      </c>
      <c r="H84" s="144" t="s">
        <v>159</v>
      </c>
      <c r="I84" s="144"/>
      <c r="J84" s="144" t="s">
        <v>351</v>
      </c>
      <c r="K84" s="144"/>
      <c r="L84" s="47" t="s">
        <v>18</v>
      </c>
      <c r="M84" s="142">
        <v>50000</v>
      </c>
      <c r="N84" s="143"/>
      <c r="O84" s="140" t="s">
        <v>19</v>
      </c>
      <c r="P84" s="141"/>
      <c r="Q84" s="53">
        <v>0</v>
      </c>
      <c r="R84" s="53">
        <v>6</v>
      </c>
      <c r="S84" s="53">
        <v>0</v>
      </c>
      <c r="T84" s="54">
        <v>6</v>
      </c>
      <c r="U84" s="139">
        <v>0</v>
      </c>
      <c r="V84" s="138"/>
      <c r="W84" s="138">
        <v>300000</v>
      </c>
      <c r="X84" s="138"/>
      <c r="Y84" s="138">
        <v>0</v>
      </c>
      <c r="Z84" s="138"/>
      <c r="AA84" s="136">
        <v>300000</v>
      </c>
      <c r="AB84" s="137"/>
    </row>
    <row r="85" spans="2:28" ht="15" customHeight="1" x14ac:dyDescent="0.25">
      <c r="B85" s="87"/>
      <c r="C85" s="84"/>
      <c r="D85" s="84"/>
      <c r="E85" s="84"/>
      <c r="F85" s="84"/>
      <c r="G85" s="46" t="s">
        <v>352</v>
      </c>
      <c r="H85" s="144" t="s">
        <v>159</v>
      </c>
      <c r="I85" s="144"/>
      <c r="J85" s="144" t="s">
        <v>353</v>
      </c>
      <c r="K85" s="144"/>
      <c r="L85" s="47" t="s">
        <v>18</v>
      </c>
      <c r="M85" s="142">
        <v>45000</v>
      </c>
      <c r="N85" s="143"/>
      <c r="O85" s="140" t="s">
        <v>354</v>
      </c>
      <c r="P85" s="141"/>
      <c r="Q85" s="53">
        <v>0</v>
      </c>
      <c r="R85" s="53">
        <v>1</v>
      </c>
      <c r="S85" s="53">
        <v>0</v>
      </c>
      <c r="T85" s="54">
        <v>1</v>
      </c>
      <c r="U85" s="139">
        <v>0</v>
      </c>
      <c r="V85" s="138"/>
      <c r="W85" s="138">
        <v>45000</v>
      </c>
      <c r="X85" s="138"/>
      <c r="Y85" s="138">
        <v>0</v>
      </c>
      <c r="Z85" s="138"/>
      <c r="AA85" s="136">
        <v>45000</v>
      </c>
      <c r="AB85" s="137"/>
    </row>
    <row r="86" spans="2:28" ht="15" customHeight="1" x14ac:dyDescent="0.25">
      <c r="B86" s="87"/>
      <c r="C86" s="84"/>
      <c r="D86" s="84"/>
      <c r="E86" s="84"/>
      <c r="F86" s="84"/>
      <c r="G86" s="46" t="s">
        <v>355</v>
      </c>
      <c r="H86" s="144" t="s">
        <v>159</v>
      </c>
      <c r="I86" s="144"/>
      <c r="J86" s="144" t="s">
        <v>356</v>
      </c>
      <c r="K86" s="144"/>
      <c r="L86" s="47" t="s">
        <v>18</v>
      </c>
      <c r="M86" s="142">
        <v>7000</v>
      </c>
      <c r="N86" s="143"/>
      <c r="O86" s="140" t="s">
        <v>356</v>
      </c>
      <c r="P86" s="141"/>
      <c r="Q86" s="53">
        <v>0</v>
      </c>
      <c r="R86" s="53">
        <v>3</v>
      </c>
      <c r="S86" s="53">
        <v>0</v>
      </c>
      <c r="T86" s="54">
        <v>3</v>
      </c>
      <c r="U86" s="139">
        <v>0</v>
      </c>
      <c r="V86" s="138"/>
      <c r="W86" s="138">
        <v>21000</v>
      </c>
      <c r="X86" s="138"/>
      <c r="Y86" s="138">
        <v>0</v>
      </c>
      <c r="Z86" s="138"/>
      <c r="AA86" s="136">
        <v>21000</v>
      </c>
      <c r="AB86" s="137"/>
    </row>
    <row r="87" spans="2:28" ht="15" customHeight="1" x14ac:dyDescent="0.25">
      <c r="B87" s="87"/>
      <c r="C87" s="84"/>
      <c r="D87" s="84"/>
      <c r="E87" s="84"/>
      <c r="F87" s="84"/>
      <c r="G87" s="46"/>
      <c r="H87" s="144" t="s">
        <v>159</v>
      </c>
      <c r="I87" s="144"/>
      <c r="J87" s="144" t="s">
        <v>356</v>
      </c>
      <c r="K87" s="144"/>
      <c r="L87" s="47" t="s">
        <v>18</v>
      </c>
      <c r="M87" s="142">
        <v>64000</v>
      </c>
      <c r="N87" s="143"/>
      <c r="O87" s="140" t="s">
        <v>356</v>
      </c>
      <c r="P87" s="141"/>
      <c r="Q87" s="53">
        <v>0</v>
      </c>
      <c r="R87" s="53">
        <v>1</v>
      </c>
      <c r="S87" s="53">
        <v>0</v>
      </c>
      <c r="T87" s="54">
        <v>1</v>
      </c>
      <c r="U87" s="139">
        <v>0</v>
      </c>
      <c r="V87" s="138"/>
      <c r="W87" s="138">
        <v>64000</v>
      </c>
      <c r="X87" s="138"/>
      <c r="Y87" s="138">
        <v>0</v>
      </c>
      <c r="Z87" s="138"/>
      <c r="AA87" s="136">
        <v>64000</v>
      </c>
      <c r="AB87" s="137"/>
    </row>
    <row r="88" spans="2:28" ht="15" customHeight="1" x14ac:dyDescent="0.25">
      <c r="B88" s="87"/>
      <c r="C88" s="84"/>
      <c r="D88" s="84"/>
      <c r="E88" s="84"/>
      <c r="F88" s="84"/>
      <c r="G88" s="46" t="s">
        <v>357</v>
      </c>
      <c r="H88" s="144" t="s">
        <v>151</v>
      </c>
      <c r="I88" s="144"/>
      <c r="J88" s="144" t="s">
        <v>358</v>
      </c>
      <c r="K88" s="144"/>
      <c r="L88" s="47" t="s">
        <v>18</v>
      </c>
      <c r="M88" s="142">
        <v>300000</v>
      </c>
      <c r="N88" s="143"/>
      <c r="O88" s="140" t="s">
        <v>19</v>
      </c>
      <c r="P88" s="141"/>
      <c r="Q88" s="53">
        <v>0</v>
      </c>
      <c r="R88" s="53">
        <v>1</v>
      </c>
      <c r="S88" s="53">
        <v>1</v>
      </c>
      <c r="T88" s="54">
        <v>0</v>
      </c>
      <c r="U88" s="139">
        <v>0</v>
      </c>
      <c r="V88" s="138"/>
      <c r="W88" s="138">
        <v>300000</v>
      </c>
      <c r="X88" s="138"/>
      <c r="Y88" s="138">
        <v>300000</v>
      </c>
      <c r="Z88" s="138"/>
      <c r="AA88" s="136">
        <v>0</v>
      </c>
      <c r="AB88" s="137"/>
    </row>
    <row r="89" spans="2:28" ht="15" customHeight="1" x14ac:dyDescent="0.25">
      <c r="B89" s="87"/>
      <c r="C89" s="84"/>
      <c r="D89" s="84"/>
      <c r="E89" s="84"/>
      <c r="F89" s="84"/>
      <c r="G89" s="46" t="s">
        <v>359</v>
      </c>
      <c r="H89" s="144" t="s">
        <v>151</v>
      </c>
      <c r="I89" s="144"/>
      <c r="J89" s="144" t="s">
        <v>360</v>
      </c>
      <c r="K89" s="144"/>
      <c r="L89" s="47" t="s">
        <v>18</v>
      </c>
      <c r="M89" s="142">
        <v>25000</v>
      </c>
      <c r="N89" s="143"/>
      <c r="O89" s="140" t="s">
        <v>19</v>
      </c>
      <c r="P89" s="141"/>
      <c r="Q89" s="53">
        <v>0</v>
      </c>
      <c r="R89" s="53">
        <v>1</v>
      </c>
      <c r="S89" s="53">
        <v>1</v>
      </c>
      <c r="T89" s="54">
        <v>0</v>
      </c>
      <c r="U89" s="139">
        <v>0</v>
      </c>
      <c r="V89" s="138"/>
      <c r="W89" s="138">
        <v>25000</v>
      </c>
      <c r="X89" s="138"/>
      <c r="Y89" s="138">
        <v>25000</v>
      </c>
      <c r="Z89" s="138"/>
      <c r="AA89" s="136">
        <v>0</v>
      </c>
      <c r="AB89" s="137"/>
    </row>
    <row r="90" spans="2:28" ht="15" customHeight="1" x14ac:dyDescent="0.25">
      <c r="B90" s="87"/>
      <c r="C90" s="84"/>
      <c r="D90" s="84"/>
      <c r="E90" s="84"/>
      <c r="F90" s="84"/>
      <c r="G90" s="46" t="s">
        <v>361</v>
      </c>
      <c r="H90" s="144" t="s">
        <v>151</v>
      </c>
      <c r="I90" s="144"/>
      <c r="J90" s="144" t="s">
        <v>362</v>
      </c>
      <c r="K90" s="144"/>
      <c r="L90" s="47" t="s">
        <v>18</v>
      </c>
      <c r="M90" s="142">
        <v>400000</v>
      </c>
      <c r="N90" s="143"/>
      <c r="O90" s="140" t="s">
        <v>19</v>
      </c>
      <c r="P90" s="141"/>
      <c r="Q90" s="53">
        <v>0</v>
      </c>
      <c r="R90" s="53">
        <v>2</v>
      </c>
      <c r="S90" s="53">
        <v>2</v>
      </c>
      <c r="T90" s="54">
        <v>0</v>
      </c>
      <c r="U90" s="139">
        <v>0</v>
      </c>
      <c r="V90" s="138"/>
      <c r="W90" s="138">
        <v>800000</v>
      </c>
      <c r="X90" s="138"/>
      <c r="Y90" s="138">
        <v>800000</v>
      </c>
      <c r="Z90" s="138"/>
      <c r="AA90" s="136">
        <v>0</v>
      </c>
      <c r="AB90" s="137"/>
    </row>
    <row r="91" spans="2:28" ht="15" customHeight="1" x14ac:dyDescent="0.25">
      <c r="B91" s="87"/>
      <c r="C91" s="84"/>
      <c r="D91" s="84"/>
      <c r="E91" s="84"/>
      <c r="F91" s="84"/>
      <c r="G91" s="46" t="s">
        <v>363</v>
      </c>
      <c r="H91" s="144" t="s">
        <v>151</v>
      </c>
      <c r="I91" s="144"/>
      <c r="J91" s="144" t="s">
        <v>364</v>
      </c>
      <c r="K91" s="144"/>
      <c r="L91" s="47" t="s">
        <v>18</v>
      </c>
      <c r="M91" s="142">
        <v>100000</v>
      </c>
      <c r="N91" s="143"/>
      <c r="O91" s="140" t="s">
        <v>19</v>
      </c>
      <c r="P91" s="141"/>
      <c r="Q91" s="53">
        <v>0</v>
      </c>
      <c r="R91" s="53">
        <v>1</v>
      </c>
      <c r="S91" s="53">
        <v>1</v>
      </c>
      <c r="T91" s="54">
        <v>0</v>
      </c>
      <c r="U91" s="139">
        <v>0</v>
      </c>
      <c r="V91" s="138"/>
      <c r="W91" s="138">
        <v>100000</v>
      </c>
      <c r="X91" s="138"/>
      <c r="Y91" s="138">
        <v>100000</v>
      </c>
      <c r="Z91" s="138"/>
      <c r="AA91" s="136">
        <v>0</v>
      </c>
      <c r="AB91" s="137"/>
    </row>
    <row r="92" spans="2:28" ht="15" customHeight="1" x14ac:dyDescent="0.25">
      <c r="B92" s="87"/>
      <c r="C92" s="84"/>
      <c r="D92" s="84"/>
      <c r="E92" s="84"/>
      <c r="F92" s="84"/>
      <c r="G92" s="46" t="s">
        <v>365</v>
      </c>
      <c r="H92" s="144" t="s">
        <v>141</v>
      </c>
      <c r="I92" s="144"/>
      <c r="J92" s="144" t="s">
        <v>366</v>
      </c>
      <c r="K92" s="144"/>
      <c r="L92" s="47" t="s">
        <v>18</v>
      </c>
      <c r="M92" s="142">
        <v>31500</v>
      </c>
      <c r="N92" s="143"/>
      <c r="O92" s="140" t="s">
        <v>19</v>
      </c>
      <c r="P92" s="141"/>
      <c r="Q92" s="53">
        <v>0</v>
      </c>
      <c r="R92" s="53">
        <v>6</v>
      </c>
      <c r="S92" s="53">
        <v>6</v>
      </c>
      <c r="T92" s="54">
        <v>0</v>
      </c>
      <c r="U92" s="139">
        <v>0</v>
      </c>
      <c r="V92" s="138"/>
      <c r="W92" s="138">
        <v>189000</v>
      </c>
      <c r="X92" s="138"/>
      <c r="Y92" s="138">
        <v>189000</v>
      </c>
      <c r="Z92" s="138"/>
      <c r="AA92" s="136">
        <v>0</v>
      </c>
      <c r="AB92" s="137"/>
    </row>
    <row r="93" spans="2:28" ht="15" customHeight="1" x14ac:dyDescent="0.25">
      <c r="B93" s="87"/>
      <c r="C93" s="84"/>
      <c r="D93" s="84"/>
      <c r="E93" s="84"/>
      <c r="F93" s="84"/>
      <c r="G93" s="46" t="s">
        <v>367</v>
      </c>
      <c r="H93" s="144" t="s">
        <v>141</v>
      </c>
      <c r="I93" s="144"/>
      <c r="J93" s="144" t="s">
        <v>368</v>
      </c>
      <c r="K93" s="144"/>
      <c r="L93" s="47" t="s">
        <v>28</v>
      </c>
      <c r="M93" s="142">
        <v>48000</v>
      </c>
      <c r="N93" s="143"/>
      <c r="O93" s="140" t="s">
        <v>19</v>
      </c>
      <c r="P93" s="141"/>
      <c r="Q93" s="53">
        <v>0</v>
      </c>
      <c r="R93" s="53">
        <v>3</v>
      </c>
      <c r="S93" s="53">
        <v>3</v>
      </c>
      <c r="T93" s="54">
        <v>0</v>
      </c>
      <c r="U93" s="139">
        <v>0</v>
      </c>
      <c r="V93" s="138"/>
      <c r="W93" s="138">
        <v>144000</v>
      </c>
      <c r="X93" s="138"/>
      <c r="Y93" s="138">
        <v>144000</v>
      </c>
      <c r="Z93" s="138"/>
      <c r="AA93" s="136">
        <v>0</v>
      </c>
      <c r="AB93" s="137"/>
    </row>
    <row r="94" spans="2:28" ht="15" customHeight="1" x14ac:dyDescent="0.25">
      <c r="B94" s="87"/>
      <c r="C94" s="84"/>
      <c r="D94" s="84"/>
      <c r="E94" s="84"/>
      <c r="F94" s="84"/>
      <c r="G94" s="46" t="s">
        <v>369</v>
      </c>
      <c r="H94" s="144" t="s">
        <v>151</v>
      </c>
      <c r="I94" s="144"/>
      <c r="J94" s="144" t="s">
        <v>370</v>
      </c>
      <c r="K94" s="144"/>
      <c r="L94" s="47" t="s">
        <v>371</v>
      </c>
      <c r="M94" s="142">
        <v>140000</v>
      </c>
      <c r="N94" s="143"/>
      <c r="O94" s="140" t="s">
        <v>19</v>
      </c>
      <c r="P94" s="141"/>
      <c r="Q94" s="53">
        <v>0</v>
      </c>
      <c r="R94" s="53">
        <v>1</v>
      </c>
      <c r="S94" s="53">
        <v>1</v>
      </c>
      <c r="T94" s="54">
        <v>0</v>
      </c>
      <c r="U94" s="139">
        <v>0</v>
      </c>
      <c r="V94" s="138"/>
      <c r="W94" s="138">
        <v>140000</v>
      </c>
      <c r="X94" s="138"/>
      <c r="Y94" s="138">
        <v>140000</v>
      </c>
      <c r="Z94" s="138"/>
      <c r="AA94" s="136">
        <v>0</v>
      </c>
      <c r="AB94" s="137"/>
    </row>
    <row r="95" spans="2:28" ht="15" customHeight="1" x14ac:dyDescent="0.25">
      <c r="B95" s="87"/>
      <c r="C95" s="84"/>
      <c r="D95" s="84"/>
      <c r="E95" s="84"/>
      <c r="F95" s="84"/>
      <c r="G95" s="46" t="s">
        <v>372</v>
      </c>
      <c r="H95" s="144" t="s">
        <v>151</v>
      </c>
      <c r="I95" s="144"/>
      <c r="J95" s="144" t="s">
        <v>373</v>
      </c>
      <c r="K95" s="144"/>
      <c r="L95" s="47" t="s">
        <v>18</v>
      </c>
      <c r="M95" s="142">
        <v>660000</v>
      </c>
      <c r="N95" s="143"/>
      <c r="O95" s="140" t="s">
        <v>19</v>
      </c>
      <c r="P95" s="141"/>
      <c r="Q95" s="53">
        <v>0</v>
      </c>
      <c r="R95" s="53">
        <v>2</v>
      </c>
      <c r="S95" s="53">
        <v>2</v>
      </c>
      <c r="T95" s="54">
        <v>0</v>
      </c>
      <c r="U95" s="139">
        <v>0</v>
      </c>
      <c r="V95" s="138"/>
      <c r="W95" s="138">
        <v>1320000</v>
      </c>
      <c r="X95" s="138"/>
      <c r="Y95" s="138">
        <v>1320000</v>
      </c>
      <c r="Z95" s="138"/>
      <c r="AA95" s="136">
        <v>0</v>
      </c>
      <c r="AB95" s="137"/>
    </row>
    <row r="96" spans="2:28" ht="15" customHeight="1" x14ac:dyDescent="0.25">
      <c r="B96" s="87"/>
      <c r="C96" s="84"/>
      <c r="D96" s="84"/>
      <c r="E96" s="84"/>
      <c r="F96" s="84"/>
      <c r="G96" s="46" t="s">
        <v>374</v>
      </c>
      <c r="H96" s="144" t="s">
        <v>151</v>
      </c>
      <c r="I96" s="144"/>
      <c r="J96" s="144" t="s">
        <v>375</v>
      </c>
      <c r="K96" s="144"/>
      <c r="L96" s="47" t="s">
        <v>376</v>
      </c>
      <c r="M96" s="142">
        <v>40000</v>
      </c>
      <c r="N96" s="143"/>
      <c r="O96" s="140" t="s">
        <v>19</v>
      </c>
      <c r="P96" s="141"/>
      <c r="Q96" s="53">
        <v>0</v>
      </c>
      <c r="R96" s="53">
        <v>4</v>
      </c>
      <c r="S96" s="53">
        <v>4</v>
      </c>
      <c r="T96" s="54">
        <v>0</v>
      </c>
      <c r="U96" s="139">
        <v>0</v>
      </c>
      <c r="V96" s="138"/>
      <c r="W96" s="138">
        <v>160000</v>
      </c>
      <c r="X96" s="138"/>
      <c r="Y96" s="138">
        <v>160000</v>
      </c>
      <c r="Z96" s="138"/>
      <c r="AA96" s="136">
        <v>0</v>
      </c>
      <c r="AB96" s="137"/>
    </row>
    <row r="97" spans="2:28" ht="15" customHeight="1" x14ac:dyDescent="0.25">
      <c r="B97" s="87"/>
      <c r="C97" s="84"/>
      <c r="D97" s="84"/>
      <c r="E97" s="84"/>
      <c r="F97" s="84"/>
      <c r="G97" s="46" t="s">
        <v>377</v>
      </c>
      <c r="H97" s="144" t="s">
        <v>151</v>
      </c>
      <c r="I97" s="144"/>
      <c r="J97" s="144" t="s">
        <v>378</v>
      </c>
      <c r="K97" s="144"/>
      <c r="L97" s="47" t="s">
        <v>18</v>
      </c>
      <c r="M97" s="142">
        <v>20000</v>
      </c>
      <c r="N97" s="143"/>
      <c r="O97" s="140" t="s">
        <v>19</v>
      </c>
      <c r="P97" s="141"/>
      <c r="Q97" s="53">
        <v>0</v>
      </c>
      <c r="R97" s="53">
        <v>2</v>
      </c>
      <c r="S97" s="53">
        <v>2</v>
      </c>
      <c r="T97" s="54">
        <v>0</v>
      </c>
      <c r="U97" s="139">
        <v>0</v>
      </c>
      <c r="V97" s="138"/>
      <c r="W97" s="138">
        <v>40000</v>
      </c>
      <c r="X97" s="138"/>
      <c r="Y97" s="138">
        <v>40000</v>
      </c>
      <c r="Z97" s="138"/>
      <c r="AA97" s="136">
        <v>0</v>
      </c>
      <c r="AB97" s="137"/>
    </row>
    <row r="98" spans="2:28" ht="15" customHeight="1" x14ac:dyDescent="0.25">
      <c r="B98" s="87"/>
      <c r="C98" s="84"/>
      <c r="D98" s="84"/>
      <c r="E98" s="84"/>
      <c r="F98" s="84"/>
      <c r="G98" s="46" t="s">
        <v>379</v>
      </c>
      <c r="H98" s="144" t="s">
        <v>141</v>
      </c>
      <c r="I98" s="144"/>
      <c r="J98" s="144" t="s">
        <v>380</v>
      </c>
      <c r="K98" s="144"/>
      <c r="L98" s="47" t="s">
        <v>18</v>
      </c>
      <c r="M98" s="142">
        <v>39200</v>
      </c>
      <c r="N98" s="143"/>
      <c r="O98" s="140" t="s">
        <v>19</v>
      </c>
      <c r="P98" s="141"/>
      <c r="Q98" s="53">
        <v>0</v>
      </c>
      <c r="R98" s="53">
        <v>2</v>
      </c>
      <c r="S98" s="53">
        <v>2</v>
      </c>
      <c r="T98" s="54">
        <v>0</v>
      </c>
      <c r="U98" s="139">
        <v>0</v>
      </c>
      <c r="V98" s="138"/>
      <c r="W98" s="138">
        <v>78400</v>
      </c>
      <c r="X98" s="138"/>
      <c r="Y98" s="138">
        <v>78400</v>
      </c>
      <c r="Z98" s="138"/>
      <c r="AA98" s="136">
        <v>0</v>
      </c>
      <c r="AB98" s="137"/>
    </row>
    <row r="99" spans="2:28" ht="15" customHeight="1" x14ac:dyDescent="0.25">
      <c r="B99" s="87"/>
      <c r="C99" s="84"/>
      <c r="D99" s="84"/>
      <c r="E99" s="84"/>
      <c r="F99" s="84"/>
      <c r="G99" s="46" t="s">
        <v>255</v>
      </c>
      <c r="H99" s="144" t="s">
        <v>141</v>
      </c>
      <c r="I99" s="144"/>
      <c r="J99" s="144" t="s">
        <v>256</v>
      </c>
      <c r="K99" s="144"/>
      <c r="L99" s="47" t="s">
        <v>28</v>
      </c>
      <c r="M99" s="142">
        <v>26300</v>
      </c>
      <c r="N99" s="143"/>
      <c r="O99" s="140" t="s">
        <v>257</v>
      </c>
      <c r="P99" s="141"/>
      <c r="Q99" s="53">
        <v>0</v>
      </c>
      <c r="R99" s="53">
        <v>12</v>
      </c>
      <c r="S99" s="53">
        <v>12</v>
      </c>
      <c r="T99" s="54">
        <v>0</v>
      </c>
      <c r="U99" s="139">
        <v>0</v>
      </c>
      <c r="V99" s="138"/>
      <c r="W99" s="138">
        <v>315600</v>
      </c>
      <c r="X99" s="138"/>
      <c r="Y99" s="138">
        <v>315600</v>
      </c>
      <c r="Z99" s="138"/>
      <c r="AA99" s="136">
        <v>0</v>
      </c>
      <c r="AB99" s="137"/>
    </row>
    <row r="100" spans="2:28" ht="15" customHeight="1" x14ac:dyDescent="0.25">
      <c r="B100" s="87"/>
      <c r="C100" s="84"/>
      <c r="D100" s="84"/>
      <c r="E100" s="84"/>
      <c r="F100" s="84"/>
      <c r="G100" s="46" t="s">
        <v>381</v>
      </c>
      <c r="H100" s="144" t="s">
        <v>141</v>
      </c>
      <c r="I100" s="144"/>
      <c r="J100" s="144" t="s">
        <v>382</v>
      </c>
      <c r="K100" s="144"/>
      <c r="L100" s="47" t="s">
        <v>28</v>
      </c>
      <c r="M100" s="142">
        <v>36800</v>
      </c>
      <c r="N100" s="143"/>
      <c r="O100" s="140" t="s">
        <v>19</v>
      </c>
      <c r="P100" s="141"/>
      <c r="Q100" s="53">
        <v>0</v>
      </c>
      <c r="R100" s="53">
        <v>4</v>
      </c>
      <c r="S100" s="53">
        <v>4</v>
      </c>
      <c r="T100" s="54">
        <v>0</v>
      </c>
      <c r="U100" s="139">
        <v>0</v>
      </c>
      <c r="V100" s="138"/>
      <c r="W100" s="138">
        <v>147200</v>
      </c>
      <c r="X100" s="138"/>
      <c r="Y100" s="138">
        <v>147200</v>
      </c>
      <c r="Z100" s="138"/>
      <c r="AA100" s="136">
        <v>0</v>
      </c>
      <c r="AB100" s="137"/>
    </row>
    <row r="101" spans="2:28" ht="15" customHeight="1" x14ac:dyDescent="0.25">
      <c r="B101" s="87"/>
      <c r="C101" s="84"/>
      <c r="D101" s="84"/>
      <c r="E101" s="84"/>
      <c r="F101" s="84"/>
      <c r="G101" s="46" t="s">
        <v>303</v>
      </c>
      <c r="H101" s="144" t="s">
        <v>154</v>
      </c>
      <c r="I101" s="144"/>
      <c r="J101" s="144" t="s">
        <v>304</v>
      </c>
      <c r="K101" s="144"/>
      <c r="L101" s="47" t="s">
        <v>27</v>
      </c>
      <c r="M101" s="142">
        <v>500</v>
      </c>
      <c r="N101" s="143"/>
      <c r="O101" s="140" t="s">
        <v>19</v>
      </c>
      <c r="P101" s="141"/>
      <c r="Q101" s="53">
        <v>0</v>
      </c>
      <c r="R101" s="53">
        <v>4692</v>
      </c>
      <c r="S101" s="53">
        <v>4692</v>
      </c>
      <c r="T101" s="54">
        <v>0</v>
      </c>
      <c r="U101" s="139">
        <v>0</v>
      </c>
      <c r="V101" s="138"/>
      <c r="W101" s="138">
        <v>2346000</v>
      </c>
      <c r="X101" s="138"/>
      <c r="Y101" s="138">
        <v>2346000</v>
      </c>
      <c r="Z101" s="138"/>
      <c r="AA101" s="136">
        <v>0</v>
      </c>
      <c r="AB101" s="137"/>
    </row>
    <row r="102" spans="2:28" ht="15" customHeight="1" x14ac:dyDescent="0.25">
      <c r="B102" s="88"/>
      <c r="C102" s="90"/>
      <c r="D102" s="90"/>
      <c r="E102" s="90"/>
      <c r="F102" s="90"/>
      <c r="G102" s="55" t="s">
        <v>305</v>
      </c>
      <c r="H102" s="135" t="s">
        <v>154</v>
      </c>
      <c r="I102" s="135"/>
      <c r="J102" s="135" t="s">
        <v>306</v>
      </c>
      <c r="K102" s="135"/>
      <c r="L102" s="56" t="s">
        <v>307</v>
      </c>
      <c r="M102" s="133">
        <v>10500</v>
      </c>
      <c r="N102" s="134"/>
      <c r="O102" s="131" t="s">
        <v>308</v>
      </c>
      <c r="P102" s="132"/>
      <c r="Q102" s="57">
        <v>0</v>
      </c>
      <c r="R102" s="57">
        <v>50</v>
      </c>
      <c r="S102" s="57">
        <v>50</v>
      </c>
      <c r="T102" s="58">
        <v>0</v>
      </c>
      <c r="U102" s="130">
        <v>0</v>
      </c>
      <c r="V102" s="129"/>
      <c r="W102" s="129">
        <v>525000</v>
      </c>
      <c r="X102" s="129"/>
      <c r="Y102" s="129">
        <v>525000</v>
      </c>
      <c r="Z102" s="129"/>
      <c r="AA102" s="127">
        <v>0</v>
      </c>
      <c r="AB102" s="128"/>
    </row>
    <row r="103" spans="2:28" ht="0" hidden="1" customHeight="1" x14ac:dyDescent="0.25"/>
    <row r="104" spans="2:28" ht="46.9" customHeight="1" x14ac:dyDescent="0.25"/>
    <row r="105" spans="2:28" ht="15" customHeight="1" x14ac:dyDescent="0.25">
      <c r="B105" s="116" t="s">
        <v>383</v>
      </c>
      <c r="C105" s="116"/>
      <c r="D105" s="116"/>
      <c r="E105" s="116"/>
      <c r="I105" s="126" t="s">
        <v>384</v>
      </c>
      <c r="J105" s="126"/>
      <c r="K105" s="126"/>
      <c r="L105" s="126"/>
      <c r="M105" s="126"/>
      <c r="N105" s="126"/>
      <c r="O105" s="126"/>
      <c r="V105" s="125" t="s">
        <v>385</v>
      </c>
      <c r="W105" s="125"/>
    </row>
    <row r="106" spans="2:28" ht="15" customHeight="1" x14ac:dyDescent="0.25">
      <c r="B106" s="116"/>
      <c r="C106" s="116"/>
      <c r="D106" s="116"/>
      <c r="E106" s="116"/>
      <c r="I106" s="117"/>
      <c r="J106" s="117"/>
      <c r="K106" s="117"/>
      <c r="L106" s="117"/>
      <c r="M106" s="117"/>
      <c r="N106" s="117"/>
      <c r="O106" s="117"/>
      <c r="V106" s="118"/>
      <c r="W106" s="118"/>
      <c r="Z106" s="119" t="s">
        <v>386</v>
      </c>
      <c r="AA106" s="120"/>
    </row>
    <row r="107" spans="2:28" x14ac:dyDescent="0.25">
      <c r="I107" s="117"/>
      <c r="J107" s="117"/>
      <c r="K107" s="117"/>
      <c r="L107" s="117"/>
      <c r="M107" s="117"/>
      <c r="N107" s="117"/>
      <c r="O107" s="117"/>
      <c r="V107" s="118"/>
      <c r="W107" s="118"/>
      <c r="Z107" s="121"/>
      <c r="AA107" s="122"/>
    </row>
    <row r="108" spans="2:28" ht="5.0999999999999996" customHeight="1" x14ac:dyDescent="0.25">
      <c r="C108" s="84"/>
      <c r="D108" s="84"/>
      <c r="I108" s="117"/>
      <c r="J108" s="117"/>
      <c r="K108" s="117"/>
      <c r="L108" s="117"/>
      <c r="M108" s="117"/>
      <c r="N108" s="117"/>
      <c r="O108" s="117"/>
      <c r="V108" s="118"/>
      <c r="W108" s="118"/>
      <c r="Z108" s="121"/>
      <c r="AA108" s="122"/>
    </row>
    <row r="109" spans="2:28" ht="37.35" customHeight="1" x14ac:dyDescent="0.25">
      <c r="C109" s="84"/>
      <c r="D109" s="84"/>
      <c r="Z109" s="121"/>
      <c r="AA109" s="122"/>
    </row>
    <row r="110" spans="2:28" ht="0.95" customHeight="1" x14ac:dyDescent="0.25">
      <c r="C110" s="84"/>
      <c r="D110" s="84"/>
      <c r="K110" s="117" t="s">
        <v>387</v>
      </c>
      <c r="L110" s="117"/>
      <c r="M110" s="117"/>
      <c r="V110" s="117" t="s">
        <v>388</v>
      </c>
      <c r="W110" s="117"/>
      <c r="Z110" s="123"/>
      <c r="AA110" s="124"/>
    </row>
    <row r="111" spans="2:28" ht="3.95" customHeight="1" x14ac:dyDescent="0.25">
      <c r="C111" s="84"/>
      <c r="D111" s="84"/>
      <c r="K111" s="117"/>
      <c r="L111" s="117"/>
      <c r="M111" s="117"/>
      <c r="V111" s="117"/>
      <c r="W111" s="117"/>
    </row>
    <row r="112" spans="2:28" ht="31.5" customHeight="1" x14ac:dyDescent="0.25">
      <c r="K112" s="117"/>
      <c r="L112" s="117"/>
      <c r="M112" s="117"/>
      <c r="V112" s="117"/>
      <c r="W112" s="117"/>
    </row>
  </sheetData>
  <mergeCells count="786">
    <mergeCell ref="M62:N62"/>
    <mergeCell ref="J62:K62"/>
    <mergeCell ref="H62:I62"/>
    <mergeCell ref="AA62:AB62"/>
    <mergeCell ref="Y62:Z62"/>
    <mergeCell ref="W62:X62"/>
    <mergeCell ref="U62:V62"/>
    <mergeCell ref="O62:P62"/>
    <mergeCell ref="B105:E106"/>
    <mergeCell ref="I105:O108"/>
    <mergeCell ref="V105:W108"/>
    <mergeCell ref="Z106:AA110"/>
    <mergeCell ref="C108:D111"/>
    <mergeCell ref="K110:M112"/>
    <mergeCell ref="V110:W112"/>
    <mergeCell ref="W101:X101"/>
    <mergeCell ref="Y101:Z101"/>
    <mergeCell ref="AA101:AB101"/>
    <mergeCell ref="H102:I102"/>
    <mergeCell ref="J102:K102"/>
    <mergeCell ref="M102:N102"/>
    <mergeCell ref="O102:P102"/>
    <mergeCell ref="U102:V102"/>
    <mergeCell ref="W102:X102"/>
    <mergeCell ref="Y102:Z102"/>
    <mergeCell ref="AA102:AB102"/>
    <mergeCell ref="H101:I101"/>
    <mergeCell ref="J101:K101"/>
    <mergeCell ref="M101:N101"/>
    <mergeCell ref="O101:P101"/>
    <mergeCell ref="U101:V101"/>
    <mergeCell ref="W99:X99"/>
    <mergeCell ref="Y99:Z99"/>
    <mergeCell ref="AA99:AB99"/>
    <mergeCell ref="H100:I100"/>
    <mergeCell ref="J100:K100"/>
    <mergeCell ref="M100:N100"/>
    <mergeCell ref="O100:P100"/>
    <mergeCell ref="U100:V100"/>
    <mergeCell ref="W100:X100"/>
    <mergeCell ref="Y100:Z100"/>
    <mergeCell ref="AA100:AB100"/>
    <mergeCell ref="H99:I99"/>
    <mergeCell ref="J99:K99"/>
    <mergeCell ref="M99:N99"/>
    <mergeCell ref="O99:P99"/>
    <mergeCell ref="U99:V99"/>
    <mergeCell ref="W97:X97"/>
    <mergeCell ref="Y97:Z97"/>
    <mergeCell ref="AA97:AB97"/>
    <mergeCell ref="H98:I98"/>
    <mergeCell ref="J98:K98"/>
    <mergeCell ref="M98:N98"/>
    <mergeCell ref="O98:P98"/>
    <mergeCell ref="U98:V98"/>
    <mergeCell ref="W98:X98"/>
    <mergeCell ref="Y98:Z98"/>
    <mergeCell ref="AA98:AB98"/>
    <mergeCell ref="H97:I97"/>
    <mergeCell ref="J97:K97"/>
    <mergeCell ref="M97:N97"/>
    <mergeCell ref="O97:P97"/>
    <mergeCell ref="U97:V97"/>
    <mergeCell ref="W95:X95"/>
    <mergeCell ref="Y95:Z95"/>
    <mergeCell ref="AA95:AB95"/>
    <mergeCell ref="H96:I96"/>
    <mergeCell ref="J96:K96"/>
    <mergeCell ref="M96:N96"/>
    <mergeCell ref="O96:P96"/>
    <mergeCell ref="U96:V96"/>
    <mergeCell ref="W96:X96"/>
    <mergeCell ref="Y96:Z96"/>
    <mergeCell ref="AA96:AB96"/>
    <mergeCell ref="H95:I95"/>
    <mergeCell ref="J95:K95"/>
    <mergeCell ref="M95:N95"/>
    <mergeCell ref="O95:P95"/>
    <mergeCell ref="U95:V95"/>
    <mergeCell ref="W93:X93"/>
    <mergeCell ref="Y93:Z93"/>
    <mergeCell ref="AA93:AB93"/>
    <mergeCell ref="H94:I94"/>
    <mergeCell ref="J94:K94"/>
    <mergeCell ref="M94:N94"/>
    <mergeCell ref="O94:P94"/>
    <mergeCell ref="U94:V94"/>
    <mergeCell ref="W94:X94"/>
    <mergeCell ref="Y94:Z94"/>
    <mergeCell ref="AA94:AB94"/>
    <mergeCell ref="H93:I93"/>
    <mergeCell ref="J93:K93"/>
    <mergeCell ref="M93:N93"/>
    <mergeCell ref="O93:P93"/>
    <mergeCell ref="U93:V93"/>
    <mergeCell ref="W91:X91"/>
    <mergeCell ref="Y91:Z91"/>
    <mergeCell ref="AA91:AB91"/>
    <mergeCell ref="H92:I92"/>
    <mergeCell ref="J92:K92"/>
    <mergeCell ref="M92:N92"/>
    <mergeCell ref="O92:P92"/>
    <mergeCell ref="U92:V92"/>
    <mergeCell ref="W92:X92"/>
    <mergeCell ref="Y92:Z92"/>
    <mergeCell ref="AA92:AB92"/>
    <mergeCell ref="H91:I91"/>
    <mergeCell ref="J91:K91"/>
    <mergeCell ref="M91:N91"/>
    <mergeCell ref="O91:P91"/>
    <mergeCell ref="U91:V91"/>
    <mergeCell ref="W89:X89"/>
    <mergeCell ref="Y89:Z89"/>
    <mergeCell ref="AA89:AB89"/>
    <mergeCell ref="H90:I90"/>
    <mergeCell ref="J90:K90"/>
    <mergeCell ref="M90:N90"/>
    <mergeCell ref="O90:P90"/>
    <mergeCell ref="U90:V90"/>
    <mergeCell ref="W90:X90"/>
    <mergeCell ref="Y90:Z90"/>
    <mergeCell ref="AA90:AB90"/>
    <mergeCell ref="H89:I89"/>
    <mergeCell ref="J89:K89"/>
    <mergeCell ref="M89:N89"/>
    <mergeCell ref="O89:P89"/>
    <mergeCell ref="U89:V89"/>
    <mergeCell ref="W87:X87"/>
    <mergeCell ref="Y87:Z87"/>
    <mergeCell ref="AA87:AB87"/>
    <mergeCell ref="H88:I88"/>
    <mergeCell ref="J88:K88"/>
    <mergeCell ref="M88:N88"/>
    <mergeCell ref="O88:P88"/>
    <mergeCell ref="U88:V88"/>
    <mergeCell ref="W88:X88"/>
    <mergeCell ref="Y88:Z88"/>
    <mergeCell ref="AA88:AB88"/>
    <mergeCell ref="H87:I87"/>
    <mergeCell ref="J87:K87"/>
    <mergeCell ref="M87:N87"/>
    <mergeCell ref="O87:P87"/>
    <mergeCell ref="U87:V87"/>
    <mergeCell ref="W85:X85"/>
    <mergeCell ref="Y85:Z85"/>
    <mergeCell ref="AA85:AB85"/>
    <mergeCell ref="H86:I86"/>
    <mergeCell ref="J86:K86"/>
    <mergeCell ref="M86:N86"/>
    <mergeCell ref="O86:P86"/>
    <mergeCell ref="U86:V86"/>
    <mergeCell ref="W86:X86"/>
    <mergeCell ref="Y86:Z86"/>
    <mergeCell ref="AA86:AB86"/>
    <mergeCell ref="H85:I85"/>
    <mergeCell ref="J85:K85"/>
    <mergeCell ref="M85:N85"/>
    <mergeCell ref="O85:P85"/>
    <mergeCell ref="U85:V85"/>
    <mergeCell ref="W83:X83"/>
    <mergeCell ref="Y83:Z83"/>
    <mergeCell ref="AA83:AB83"/>
    <mergeCell ref="H84:I84"/>
    <mergeCell ref="J84:K84"/>
    <mergeCell ref="M84:N84"/>
    <mergeCell ref="O84:P84"/>
    <mergeCell ref="U84:V84"/>
    <mergeCell ref="W84:X84"/>
    <mergeCell ref="Y84:Z84"/>
    <mergeCell ref="AA84:AB84"/>
    <mergeCell ref="H83:I83"/>
    <mergeCell ref="J83:K83"/>
    <mergeCell ref="M83:N83"/>
    <mergeCell ref="O83:P83"/>
    <mergeCell ref="U83:V83"/>
    <mergeCell ref="W81:X81"/>
    <mergeCell ref="Y81:Z81"/>
    <mergeCell ref="AA81:AB81"/>
    <mergeCell ref="H82:I82"/>
    <mergeCell ref="J82:K82"/>
    <mergeCell ref="M82:N82"/>
    <mergeCell ref="O82:P82"/>
    <mergeCell ref="U82:V82"/>
    <mergeCell ref="W82:X82"/>
    <mergeCell ref="Y82:Z82"/>
    <mergeCell ref="AA82:AB82"/>
    <mergeCell ref="H81:I81"/>
    <mergeCell ref="J81:K81"/>
    <mergeCell ref="M81:N81"/>
    <mergeCell ref="O81:P81"/>
    <mergeCell ref="U81:V81"/>
    <mergeCell ref="W79:X79"/>
    <mergeCell ref="Y79:Z79"/>
    <mergeCell ref="AA79:AB79"/>
    <mergeCell ref="H80:I80"/>
    <mergeCell ref="J80:K80"/>
    <mergeCell ref="M80:N80"/>
    <mergeCell ref="O80:P80"/>
    <mergeCell ref="U80:V80"/>
    <mergeCell ref="W80:X80"/>
    <mergeCell ref="Y80:Z80"/>
    <mergeCell ref="AA80:AB80"/>
    <mergeCell ref="H79:I79"/>
    <mergeCell ref="J79:K79"/>
    <mergeCell ref="M79:N79"/>
    <mergeCell ref="O79:P79"/>
    <mergeCell ref="U79:V79"/>
    <mergeCell ref="W77:X77"/>
    <mergeCell ref="Y77:Z77"/>
    <mergeCell ref="AA77:AB77"/>
    <mergeCell ref="H78:I78"/>
    <mergeCell ref="J78:K78"/>
    <mergeCell ref="M78:N78"/>
    <mergeCell ref="O78:P78"/>
    <mergeCell ref="U78:V78"/>
    <mergeCell ref="W78:X78"/>
    <mergeCell ref="Y78:Z78"/>
    <mergeCell ref="AA78:AB78"/>
    <mergeCell ref="H77:I77"/>
    <mergeCell ref="J77:K77"/>
    <mergeCell ref="M77:N77"/>
    <mergeCell ref="O77:P77"/>
    <mergeCell ref="U77:V77"/>
    <mergeCell ref="W75:X75"/>
    <mergeCell ref="Y75:Z75"/>
    <mergeCell ref="AA75:AB75"/>
    <mergeCell ref="H76:I76"/>
    <mergeCell ref="J76:K76"/>
    <mergeCell ref="M76:N76"/>
    <mergeCell ref="O76:P76"/>
    <mergeCell ref="U76:V76"/>
    <mergeCell ref="W76:X76"/>
    <mergeCell ref="Y76:Z76"/>
    <mergeCell ref="AA76:AB76"/>
    <mergeCell ref="H75:I75"/>
    <mergeCell ref="J75:K75"/>
    <mergeCell ref="M75:N75"/>
    <mergeCell ref="O75:P75"/>
    <mergeCell ref="U75:V75"/>
    <mergeCell ref="W73:X73"/>
    <mergeCell ref="Y73:Z73"/>
    <mergeCell ref="AA73:AB73"/>
    <mergeCell ref="H74:I74"/>
    <mergeCell ref="J74:K74"/>
    <mergeCell ref="M74:N74"/>
    <mergeCell ref="O74:P74"/>
    <mergeCell ref="U74:V74"/>
    <mergeCell ref="W74:X74"/>
    <mergeCell ref="Y74:Z74"/>
    <mergeCell ref="AA74:AB74"/>
    <mergeCell ref="H73:I73"/>
    <mergeCell ref="J73:K73"/>
    <mergeCell ref="M73:N73"/>
    <mergeCell ref="O73:P73"/>
    <mergeCell ref="U73:V73"/>
    <mergeCell ref="W71:X71"/>
    <mergeCell ref="Y71:Z71"/>
    <mergeCell ref="AA71:AB71"/>
    <mergeCell ref="H72:I72"/>
    <mergeCell ref="J72:K72"/>
    <mergeCell ref="M72:N72"/>
    <mergeCell ref="O72:P72"/>
    <mergeCell ref="U72:V72"/>
    <mergeCell ref="W72:X72"/>
    <mergeCell ref="Y72:Z72"/>
    <mergeCell ref="AA72:AB72"/>
    <mergeCell ref="H71:I71"/>
    <mergeCell ref="J71:K71"/>
    <mergeCell ref="M71:N71"/>
    <mergeCell ref="O71:P71"/>
    <mergeCell ref="U71:V71"/>
    <mergeCell ref="W69:X69"/>
    <mergeCell ref="Y69:Z69"/>
    <mergeCell ref="AA69:AB69"/>
    <mergeCell ref="H70:I70"/>
    <mergeCell ref="J70:K70"/>
    <mergeCell ref="M70:N70"/>
    <mergeCell ref="O70:P70"/>
    <mergeCell ref="U70:V70"/>
    <mergeCell ref="W70:X70"/>
    <mergeCell ref="Y70:Z70"/>
    <mergeCell ref="AA70:AB70"/>
    <mergeCell ref="H69:I69"/>
    <mergeCell ref="J69:K69"/>
    <mergeCell ref="M69:N69"/>
    <mergeCell ref="O69:P69"/>
    <mergeCell ref="U69:V69"/>
    <mergeCell ref="W67:X67"/>
    <mergeCell ref="Y67:Z67"/>
    <mergeCell ref="AA67:AB67"/>
    <mergeCell ref="H68:I68"/>
    <mergeCell ref="J68:K68"/>
    <mergeCell ref="M68:N68"/>
    <mergeCell ref="O68:P68"/>
    <mergeCell ref="U68:V68"/>
    <mergeCell ref="W68:X68"/>
    <mergeCell ref="Y68:Z68"/>
    <mergeCell ref="AA68:AB68"/>
    <mergeCell ref="H67:I67"/>
    <mergeCell ref="J67:K67"/>
    <mergeCell ref="M67:N67"/>
    <mergeCell ref="O67:P67"/>
    <mergeCell ref="U67:V67"/>
    <mergeCell ref="W65:X65"/>
    <mergeCell ref="Y65:Z65"/>
    <mergeCell ref="AA65:AB65"/>
    <mergeCell ref="H66:I66"/>
    <mergeCell ref="J66:K66"/>
    <mergeCell ref="M66:N66"/>
    <mergeCell ref="O66:P66"/>
    <mergeCell ref="U66:V66"/>
    <mergeCell ref="W66:X66"/>
    <mergeCell ref="Y66:Z66"/>
    <mergeCell ref="AA66:AB66"/>
    <mergeCell ref="H65:I65"/>
    <mergeCell ref="J65:K65"/>
    <mergeCell ref="M65:N65"/>
    <mergeCell ref="O65:P65"/>
    <mergeCell ref="U65:V65"/>
    <mergeCell ref="W63:X63"/>
    <mergeCell ref="Y63:Z63"/>
    <mergeCell ref="AA63:AB63"/>
    <mergeCell ref="H64:I64"/>
    <mergeCell ref="J64:K64"/>
    <mergeCell ref="M64:N64"/>
    <mergeCell ref="O64:P64"/>
    <mergeCell ref="U64:V64"/>
    <mergeCell ref="W64:X64"/>
    <mergeCell ref="Y64:Z64"/>
    <mergeCell ref="AA64:AB64"/>
    <mergeCell ref="H63:I63"/>
    <mergeCell ref="J63:K63"/>
    <mergeCell ref="M63:N63"/>
    <mergeCell ref="O63:P63"/>
    <mergeCell ref="U63:V63"/>
    <mergeCell ref="W61:X61"/>
    <mergeCell ref="Y61:Z61"/>
    <mergeCell ref="AA61:AB61"/>
    <mergeCell ref="H61:I61"/>
    <mergeCell ref="J61:K61"/>
    <mergeCell ref="M61:N61"/>
    <mergeCell ref="O61:P61"/>
    <mergeCell ref="U61:V61"/>
    <mergeCell ref="W59:X59"/>
    <mergeCell ref="Y59:Z59"/>
    <mergeCell ref="AA59:AB59"/>
    <mergeCell ref="H60:I60"/>
    <mergeCell ref="J60:K60"/>
    <mergeCell ref="M60:N60"/>
    <mergeCell ref="O60:P60"/>
    <mergeCell ref="U60:V60"/>
    <mergeCell ref="W60:X60"/>
    <mergeCell ref="Y60:Z60"/>
    <mergeCell ref="AA60:AB60"/>
    <mergeCell ref="H59:I59"/>
    <mergeCell ref="J59:K59"/>
    <mergeCell ref="M59:N59"/>
    <mergeCell ref="O59:P59"/>
    <mergeCell ref="U59:V59"/>
    <mergeCell ref="W57:X57"/>
    <mergeCell ref="Y57:Z57"/>
    <mergeCell ref="AA57:AB57"/>
    <mergeCell ref="H58:I58"/>
    <mergeCell ref="J58:K58"/>
    <mergeCell ref="M58:N58"/>
    <mergeCell ref="O58:P58"/>
    <mergeCell ref="U58:V58"/>
    <mergeCell ref="W58:X58"/>
    <mergeCell ref="Y58:Z58"/>
    <mergeCell ref="AA58:AB58"/>
    <mergeCell ref="H57:I57"/>
    <mergeCell ref="J57:K57"/>
    <mergeCell ref="M57:N57"/>
    <mergeCell ref="O57:P57"/>
    <mergeCell ref="U57:V57"/>
    <mergeCell ref="W55:X55"/>
    <mergeCell ref="Y55:Z55"/>
    <mergeCell ref="AA55:AB55"/>
    <mergeCell ref="H56:I56"/>
    <mergeCell ref="J56:K56"/>
    <mergeCell ref="M56:N56"/>
    <mergeCell ref="O56:P56"/>
    <mergeCell ref="U56:V56"/>
    <mergeCell ref="W56:X56"/>
    <mergeCell ref="Y56:Z56"/>
    <mergeCell ref="AA56:AB56"/>
    <mergeCell ref="H55:I55"/>
    <mergeCell ref="J55:K55"/>
    <mergeCell ref="M55:N55"/>
    <mergeCell ref="O55:P55"/>
    <mergeCell ref="U55:V55"/>
    <mergeCell ref="W53:X53"/>
    <mergeCell ref="Y53:Z53"/>
    <mergeCell ref="AA53:AB53"/>
    <mergeCell ref="H54:I54"/>
    <mergeCell ref="J54:K54"/>
    <mergeCell ref="M54:N54"/>
    <mergeCell ref="O54:P54"/>
    <mergeCell ref="U54:V54"/>
    <mergeCell ref="W54:X54"/>
    <mergeCell ref="Y54:Z54"/>
    <mergeCell ref="AA54:AB54"/>
    <mergeCell ref="H53:I53"/>
    <mergeCell ref="J53:K53"/>
    <mergeCell ref="M53:N53"/>
    <mergeCell ref="O53:P53"/>
    <mergeCell ref="U53:V53"/>
    <mergeCell ref="W51:X51"/>
    <mergeCell ref="Y51:Z51"/>
    <mergeCell ref="AA51:AB51"/>
    <mergeCell ref="H52:I52"/>
    <mergeCell ref="J52:K52"/>
    <mergeCell ref="M52:N52"/>
    <mergeCell ref="O52:P52"/>
    <mergeCell ref="U52:V52"/>
    <mergeCell ref="W52:X52"/>
    <mergeCell ref="Y52:Z52"/>
    <mergeCell ref="AA52:AB52"/>
    <mergeCell ref="H51:I51"/>
    <mergeCell ref="J51:K51"/>
    <mergeCell ref="M51:N51"/>
    <mergeCell ref="O51:P51"/>
    <mergeCell ref="U51:V51"/>
    <mergeCell ref="W49:X49"/>
    <mergeCell ref="Y49:Z49"/>
    <mergeCell ref="AA49:AB49"/>
    <mergeCell ref="H50:I50"/>
    <mergeCell ref="J50:K50"/>
    <mergeCell ref="M50:N50"/>
    <mergeCell ref="O50:P50"/>
    <mergeCell ref="U50:V50"/>
    <mergeCell ref="W50:X50"/>
    <mergeCell ref="Y50:Z50"/>
    <mergeCell ref="AA50:AB50"/>
    <mergeCell ref="H49:I49"/>
    <mergeCell ref="J49:K49"/>
    <mergeCell ref="M49:N49"/>
    <mergeCell ref="O49:P49"/>
    <mergeCell ref="U49:V49"/>
    <mergeCell ref="W47:X47"/>
    <mergeCell ref="Y47:Z47"/>
    <mergeCell ref="AA47:AB47"/>
    <mergeCell ref="H48:I48"/>
    <mergeCell ref="J48:K48"/>
    <mergeCell ref="M48:N48"/>
    <mergeCell ref="O48:P48"/>
    <mergeCell ref="U48:V48"/>
    <mergeCell ref="W48:X48"/>
    <mergeCell ref="Y48:Z48"/>
    <mergeCell ref="AA48:AB48"/>
    <mergeCell ref="H47:I47"/>
    <mergeCell ref="J47:K47"/>
    <mergeCell ref="M47:N47"/>
    <mergeCell ref="O47:P47"/>
    <mergeCell ref="U47:V47"/>
    <mergeCell ref="W45:X45"/>
    <mergeCell ref="Y45:Z45"/>
    <mergeCell ref="AA45:AB45"/>
    <mergeCell ref="H46:I46"/>
    <mergeCell ref="J46:K46"/>
    <mergeCell ref="M46:N46"/>
    <mergeCell ref="O46:P46"/>
    <mergeCell ref="U46:V46"/>
    <mergeCell ref="W46:X46"/>
    <mergeCell ref="Y46:Z46"/>
    <mergeCell ref="AA46:AB46"/>
    <mergeCell ref="H45:I45"/>
    <mergeCell ref="J45:K45"/>
    <mergeCell ref="M45:N45"/>
    <mergeCell ref="O45:P45"/>
    <mergeCell ref="U45:V45"/>
    <mergeCell ref="O44:P44"/>
    <mergeCell ref="U44:V44"/>
    <mergeCell ref="W44:X44"/>
    <mergeCell ref="Y44:Z44"/>
    <mergeCell ref="AA44:AB44"/>
    <mergeCell ref="U42:V42"/>
    <mergeCell ref="W42:X42"/>
    <mergeCell ref="Y42:Z42"/>
    <mergeCell ref="AA42:AB42"/>
    <mergeCell ref="D43:F102"/>
    <mergeCell ref="H43:I43"/>
    <mergeCell ref="J43:K43"/>
    <mergeCell ref="M43:N43"/>
    <mergeCell ref="O43:P43"/>
    <mergeCell ref="U43:V43"/>
    <mergeCell ref="W43:X43"/>
    <mergeCell ref="Y43:Z43"/>
    <mergeCell ref="AA43:AB43"/>
    <mergeCell ref="H44:I44"/>
    <mergeCell ref="J44:K44"/>
    <mergeCell ref="M44:N44"/>
    <mergeCell ref="D42:F42"/>
    <mergeCell ref="H42:I42"/>
    <mergeCell ref="J42:K42"/>
    <mergeCell ref="M42:N42"/>
    <mergeCell ref="O42:P42"/>
    <mergeCell ref="W40:X40"/>
    <mergeCell ref="Y40:Z40"/>
    <mergeCell ref="AA40:AB40"/>
    <mergeCell ref="D41:F41"/>
    <mergeCell ref="H41:I41"/>
    <mergeCell ref="J41:K41"/>
    <mergeCell ref="M41:N41"/>
    <mergeCell ref="O41:P41"/>
    <mergeCell ref="U41:V41"/>
    <mergeCell ref="W41:X41"/>
    <mergeCell ref="Y41:Z41"/>
    <mergeCell ref="AA41:AB41"/>
    <mergeCell ref="H40:I40"/>
    <mergeCell ref="J40:K40"/>
    <mergeCell ref="M40:N40"/>
    <mergeCell ref="O40:P40"/>
    <mergeCell ref="U40:V40"/>
    <mergeCell ref="W38:X38"/>
    <mergeCell ref="Y38:Z38"/>
    <mergeCell ref="AA38:AB38"/>
    <mergeCell ref="H39:I39"/>
    <mergeCell ref="J39:K39"/>
    <mergeCell ref="M39:N39"/>
    <mergeCell ref="O39:P39"/>
    <mergeCell ref="U39:V39"/>
    <mergeCell ref="W39:X39"/>
    <mergeCell ref="Y39:Z39"/>
    <mergeCell ref="AA39:AB39"/>
    <mergeCell ref="H38:I38"/>
    <mergeCell ref="J38:K38"/>
    <mergeCell ref="M38:N38"/>
    <mergeCell ref="O38:P38"/>
    <mergeCell ref="U38:V38"/>
    <mergeCell ref="W36:X36"/>
    <mergeCell ref="Y36:Z36"/>
    <mergeCell ref="AA36:AB36"/>
    <mergeCell ref="H37:I37"/>
    <mergeCell ref="J37:K37"/>
    <mergeCell ref="M37:N37"/>
    <mergeCell ref="O37:P37"/>
    <mergeCell ref="U37:V37"/>
    <mergeCell ref="W37:X37"/>
    <mergeCell ref="Y37:Z37"/>
    <mergeCell ref="AA37:AB37"/>
    <mergeCell ref="H36:I36"/>
    <mergeCell ref="J36:K36"/>
    <mergeCell ref="M36:N36"/>
    <mergeCell ref="O36:P36"/>
    <mergeCell ref="U36:V36"/>
    <mergeCell ref="W34:X34"/>
    <mergeCell ref="Y34:Z34"/>
    <mergeCell ref="AA34:AB34"/>
    <mergeCell ref="H35:I35"/>
    <mergeCell ref="J35:K35"/>
    <mergeCell ref="M35:N35"/>
    <mergeCell ref="O35:P35"/>
    <mergeCell ref="U35:V35"/>
    <mergeCell ref="W35:X35"/>
    <mergeCell ref="Y35:Z35"/>
    <mergeCell ref="AA35:AB35"/>
    <mergeCell ref="H34:I34"/>
    <mergeCell ref="J34:K34"/>
    <mergeCell ref="M34:N34"/>
    <mergeCell ref="O34:P34"/>
    <mergeCell ref="U34:V34"/>
    <mergeCell ref="W32:X32"/>
    <mergeCell ref="Y32:Z32"/>
    <mergeCell ref="AA32:AB32"/>
    <mergeCell ref="H33:I33"/>
    <mergeCell ref="J33:K33"/>
    <mergeCell ref="M33:N33"/>
    <mergeCell ref="O33:P33"/>
    <mergeCell ref="U33:V33"/>
    <mergeCell ref="W33:X33"/>
    <mergeCell ref="Y33:Z33"/>
    <mergeCell ref="AA33:AB33"/>
    <mergeCell ref="H32:I32"/>
    <mergeCell ref="J32:K32"/>
    <mergeCell ref="M32:N32"/>
    <mergeCell ref="O32:P32"/>
    <mergeCell ref="U32:V32"/>
    <mergeCell ref="W30:X30"/>
    <mergeCell ref="Y30:Z30"/>
    <mergeCell ref="AA30:AB30"/>
    <mergeCell ref="H31:I31"/>
    <mergeCell ref="J31:K31"/>
    <mergeCell ref="M31:N31"/>
    <mergeCell ref="O31:P31"/>
    <mergeCell ref="U31:V31"/>
    <mergeCell ref="W31:X31"/>
    <mergeCell ref="Y31:Z31"/>
    <mergeCell ref="AA31:AB31"/>
    <mergeCell ref="H30:I30"/>
    <mergeCell ref="J30:K30"/>
    <mergeCell ref="M30:N30"/>
    <mergeCell ref="O30:P30"/>
    <mergeCell ref="U30:V30"/>
    <mergeCell ref="W28:X28"/>
    <mergeCell ref="Y28:Z28"/>
    <mergeCell ref="AA28:AB28"/>
    <mergeCell ref="H29:I29"/>
    <mergeCell ref="J29:K29"/>
    <mergeCell ref="M29:N29"/>
    <mergeCell ref="O29:P29"/>
    <mergeCell ref="U29:V29"/>
    <mergeCell ref="W29:X29"/>
    <mergeCell ref="Y29:Z29"/>
    <mergeCell ref="AA29:AB29"/>
    <mergeCell ref="H28:I28"/>
    <mergeCell ref="J28:K28"/>
    <mergeCell ref="M28:N28"/>
    <mergeCell ref="O28:P28"/>
    <mergeCell ref="U28:V28"/>
    <mergeCell ref="O27:P27"/>
    <mergeCell ref="U27:V27"/>
    <mergeCell ref="W27:X27"/>
    <mergeCell ref="Y27:Z27"/>
    <mergeCell ref="AA27:AB27"/>
    <mergeCell ref="U25:V25"/>
    <mergeCell ref="W25:X25"/>
    <mergeCell ref="Y25:Z25"/>
    <mergeCell ref="AA25:AB25"/>
    <mergeCell ref="D26:F40"/>
    <mergeCell ref="H26:I26"/>
    <mergeCell ref="J26:K26"/>
    <mergeCell ref="M26:N26"/>
    <mergeCell ref="O26:P26"/>
    <mergeCell ref="U26:V26"/>
    <mergeCell ref="W26:X26"/>
    <mergeCell ref="Y26:Z26"/>
    <mergeCell ref="AA26:AB26"/>
    <mergeCell ref="H27:I27"/>
    <mergeCell ref="J27:K27"/>
    <mergeCell ref="M27:N27"/>
    <mergeCell ref="D25:F25"/>
    <mergeCell ref="H25:I25"/>
    <mergeCell ref="J25:K25"/>
    <mergeCell ref="M25:N25"/>
    <mergeCell ref="O25:P25"/>
    <mergeCell ref="W23:X23"/>
    <mergeCell ref="Y23:Z23"/>
    <mergeCell ref="AA23:AB23"/>
    <mergeCell ref="D24:F24"/>
    <mergeCell ref="H24:I24"/>
    <mergeCell ref="J24:K24"/>
    <mergeCell ref="M24:N24"/>
    <mergeCell ref="O24:P24"/>
    <mergeCell ref="U24:V24"/>
    <mergeCell ref="W24:X24"/>
    <mergeCell ref="Y24:Z24"/>
    <mergeCell ref="AA24:AB24"/>
    <mergeCell ref="H23:I23"/>
    <mergeCell ref="J23:K23"/>
    <mergeCell ref="M23:N23"/>
    <mergeCell ref="O23:P23"/>
    <mergeCell ref="U23:V23"/>
    <mergeCell ref="O22:P22"/>
    <mergeCell ref="U22:V22"/>
    <mergeCell ref="W22:X22"/>
    <mergeCell ref="Y22:Z22"/>
    <mergeCell ref="AA22:AB22"/>
    <mergeCell ref="U20:V20"/>
    <mergeCell ref="W20:X20"/>
    <mergeCell ref="Y20:Z20"/>
    <mergeCell ref="AA20:AB20"/>
    <mergeCell ref="D21:F23"/>
    <mergeCell ref="H21:I21"/>
    <mergeCell ref="J21:K21"/>
    <mergeCell ref="M21:N21"/>
    <mergeCell ref="O21:P21"/>
    <mergeCell ref="U21:V21"/>
    <mergeCell ref="W21:X21"/>
    <mergeCell ref="Y21:Z21"/>
    <mergeCell ref="AA21:AB21"/>
    <mergeCell ref="H22:I22"/>
    <mergeCell ref="J22:K22"/>
    <mergeCell ref="M22:N22"/>
    <mergeCell ref="D20:F20"/>
    <mergeCell ref="H20:I20"/>
    <mergeCell ref="J20:K20"/>
    <mergeCell ref="M20:N20"/>
    <mergeCell ref="O20:P20"/>
    <mergeCell ref="W18:X18"/>
    <mergeCell ref="Y18:Z18"/>
    <mergeCell ref="AA18:AB18"/>
    <mergeCell ref="D19:F19"/>
    <mergeCell ref="H19:I19"/>
    <mergeCell ref="J19:K19"/>
    <mergeCell ref="M19:N19"/>
    <mergeCell ref="O19:P19"/>
    <mergeCell ref="U19:V19"/>
    <mergeCell ref="W19:X19"/>
    <mergeCell ref="Y19:Z19"/>
    <mergeCell ref="AA19:AB19"/>
    <mergeCell ref="H18:I18"/>
    <mergeCell ref="J18:K18"/>
    <mergeCell ref="M18:N18"/>
    <mergeCell ref="O18:P18"/>
    <mergeCell ref="U18:V18"/>
    <mergeCell ref="W16:X16"/>
    <mergeCell ref="Y16:Z16"/>
    <mergeCell ref="AA16:AB16"/>
    <mergeCell ref="H17:I17"/>
    <mergeCell ref="J17:K17"/>
    <mergeCell ref="M17:N17"/>
    <mergeCell ref="O17:P17"/>
    <mergeCell ref="U17:V17"/>
    <mergeCell ref="W17:X17"/>
    <mergeCell ref="Y17:Z17"/>
    <mergeCell ref="AA17:AB17"/>
    <mergeCell ref="H16:I16"/>
    <mergeCell ref="J16:K16"/>
    <mergeCell ref="M16:N16"/>
    <mergeCell ref="O16:P16"/>
    <mergeCell ref="U16:V16"/>
    <mergeCell ref="W14:X14"/>
    <mergeCell ref="Y14:Z14"/>
    <mergeCell ref="AA14:AB14"/>
    <mergeCell ref="H15:I15"/>
    <mergeCell ref="J15:K15"/>
    <mergeCell ref="M15:N15"/>
    <mergeCell ref="O15:P15"/>
    <mergeCell ref="U15:V15"/>
    <mergeCell ref="W15:X15"/>
    <mergeCell ref="Y15:Z15"/>
    <mergeCell ref="AA15:AB15"/>
    <mergeCell ref="H14:I14"/>
    <mergeCell ref="J14:K14"/>
    <mergeCell ref="M14:N14"/>
    <mergeCell ref="O14:P14"/>
    <mergeCell ref="U14:V14"/>
    <mergeCell ref="O13:P13"/>
    <mergeCell ref="U13:V13"/>
    <mergeCell ref="W13:X13"/>
    <mergeCell ref="Y13:Z13"/>
    <mergeCell ref="AA13:AB13"/>
    <mergeCell ref="U11:V11"/>
    <mergeCell ref="W11:X11"/>
    <mergeCell ref="Y11:Z11"/>
    <mergeCell ref="AA11:AB11"/>
    <mergeCell ref="D12:F18"/>
    <mergeCell ref="H12:I12"/>
    <mergeCell ref="J12:K12"/>
    <mergeCell ref="M12:N12"/>
    <mergeCell ref="O12:P12"/>
    <mergeCell ref="U12:V12"/>
    <mergeCell ref="W12:X12"/>
    <mergeCell ref="Y12:Z12"/>
    <mergeCell ref="AA12:AB12"/>
    <mergeCell ref="H13:I13"/>
    <mergeCell ref="J13:K13"/>
    <mergeCell ref="M13:N13"/>
    <mergeCell ref="D11:F11"/>
    <mergeCell ref="H11:I11"/>
    <mergeCell ref="J11:K11"/>
    <mergeCell ref="M11:N11"/>
    <mergeCell ref="O11:P11"/>
    <mergeCell ref="O10:P10"/>
    <mergeCell ref="U10:V10"/>
    <mergeCell ref="W10:X10"/>
    <mergeCell ref="Y10:Z10"/>
    <mergeCell ref="AA10:AB10"/>
    <mergeCell ref="Y8:Z8"/>
    <mergeCell ref="AA8:AB8"/>
    <mergeCell ref="B9:C102"/>
    <mergeCell ref="D9:F9"/>
    <mergeCell ref="H9:I9"/>
    <mergeCell ref="J9:K9"/>
    <mergeCell ref="M9:N9"/>
    <mergeCell ref="O9:P9"/>
    <mergeCell ref="U9:V9"/>
    <mergeCell ref="W9:X9"/>
    <mergeCell ref="Y9:Z9"/>
    <mergeCell ref="AA9:AB9"/>
    <mergeCell ref="D10:F10"/>
    <mergeCell ref="H10:I10"/>
    <mergeCell ref="J10:K10"/>
    <mergeCell ref="M10:N10"/>
    <mergeCell ref="B2:AB2"/>
    <mergeCell ref="B4:AB4"/>
    <mergeCell ref="B6:AB6"/>
    <mergeCell ref="B8:C8"/>
    <mergeCell ref="D8:F8"/>
    <mergeCell ref="H8:I8"/>
    <mergeCell ref="J8:K8"/>
    <mergeCell ref="M8:N8"/>
    <mergeCell ref="O8:P8"/>
    <mergeCell ref="U8:V8"/>
    <mergeCell ref="W8:X8"/>
  </mergeCells>
  <pageMargins left="0.70866141732283461" right="0.70866141732283461" top="0.74803149606299213" bottom="0.74803149606299213" header="0.31496062992125984" footer="0.31496062992125984"/>
  <pageSetup paperSize="196" scale="2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D4" sqref="D4"/>
    </sheetView>
  </sheetViews>
  <sheetFormatPr defaultColWidth="17.5703125" defaultRowHeight="15" x14ac:dyDescent="0.25"/>
  <cols>
    <col min="1" max="1" width="15.5703125" style="34" customWidth="1"/>
    <col min="2" max="2" width="50" style="34" customWidth="1"/>
    <col min="3" max="3" width="17.5703125" style="34"/>
    <col min="4" max="4" width="40.42578125" style="34" bestFit="1" customWidth="1"/>
    <col min="5" max="16384" width="17.5703125" style="34"/>
  </cols>
  <sheetData>
    <row r="1" spans="1:4" x14ac:dyDescent="0.25">
      <c r="A1" s="39" t="s">
        <v>223</v>
      </c>
      <c r="B1" s="39" t="s">
        <v>221</v>
      </c>
      <c r="C1" s="39" t="s">
        <v>222</v>
      </c>
      <c r="D1" s="39" t="s">
        <v>240</v>
      </c>
    </row>
    <row r="2" spans="1:4" x14ac:dyDescent="0.25">
      <c r="A2" s="40" t="s">
        <v>229</v>
      </c>
      <c r="B2" s="34" t="s">
        <v>205</v>
      </c>
      <c r="C2" s="34">
        <v>17680000</v>
      </c>
      <c r="D2" s="34" t="s">
        <v>62</v>
      </c>
    </row>
    <row r="3" spans="1:4" x14ac:dyDescent="0.25">
      <c r="A3" s="40" t="s">
        <v>235</v>
      </c>
      <c r="B3" s="34" t="s">
        <v>210</v>
      </c>
      <c r="C3" s="34">
        <v>4303500</v>
      </c>
      <c r="D3" s="34" t="s">
        <v>76</v>
      </c>
    </row>
    <row r="4" spans="1:4" x14ac:dyDescent="0.25">
      <c r="A4" s="40" t="s">
        <v>235</v>
      </c>
      <c r="B4" s="34" t="s">
        <v>210</v>
      </c>
      <c r="C4" s="34">
        <v>9689000</v>
      </c>
      <c r="D4" s="34" t="s">
        <v>77</v>
      </c>
    </row>
    <row r="5" spans="1:4" x14ac:dyDescent="0.25">
      <c r="A5" s="40" t="s">
        <v>239</v>
      </c>
      <c r="B5" s="34" t="s">
        <v>214</v>
      </c>
      <c r="C5" s="34">
        <v>156368849.88</v>
      </c>
      <c r="D5" s="34" t="s">
        <v>78</v>
      </c>
    </row>
    <row r="6" spans="1:4" x14ac:dyDescent="0.25">
      <c r="A6" s="40" t="s">
        <v>234</v>
      </c>
      <c r="B6" s="34" t="s">
        <v>209</v>
      </c>
      <c r="C6" s="34">
        <v>253400</v>
      </c>
      <c r="D6" s="34" t="s">
        <v>76</v>
      </c>
    </row>
    <row r="7" spans="1:4" x14ac:dyDescent="0.25">
      <c r="A7" s="40" t="s">
        <v>234</v>
      </c>
      <c r="B7" s="34" t="s">
        <v>209</v>
      </c>
      <c r="C7" s="34">
        <v>351500</v>
      </c>
      <c r="D7" s="34" t="s">
        <v>77</v>
      </c>
    </row>
    <row r="8" spans="1:4" x14ac:dyDescent="0.25">
      <c r="A8" s="40" t="s">
        <v>236</v>
      </c>
      <c r="B8" s="34" t="s">
        <v>211</v>
      </c>
      <c r="C8" s="34">
        <v>104000000</v>
      </c>
      <c r="D8" s="34" t="s">
        <v>77</v>
      </c>
    </row>
    <row r="9" spans="1:4" x14ac:dyDescent="0.25">
      <c r="A9" s="40" t="s">
        <v>236</v>
      </c>
      <c r="B9" s="34" t="s">
        <v>211</v>
      </c>
      <c r="C9" s="34">
        <v>214791560</v>
      </c>
      <c r="D9" s="34" t="s">
        <v>78</v>
      </c>
    </row>
    <row r="10" spans="1:4" x14ac:dyDescent="0.25">
      <c r="A10" s="40" t="s">
        <v>228</v>
      </c>
      <c r="B10" s="34" t="s">
        <v>204</v>
      </c>
      <c r="C10" s="34">
        <v>99618293.5</v>
      </c>
      <c r="D10" s="34" t="s">
        <v>62</v>
      </c>
    </row>
    <row r="11" spans="1:4" x14ac:dyDescent="0.25">
      <c r="A11" s="40" t="s">
        <v>228</v>
      </c>
      <c r="B11" s="34" t="s">
        <v>204</v>
      </c>
      <c r="C11" s="34">
        <v>8561845748.1000004</v>
      </c>
      <c r="D11" s="34" t="s">
        <v>90</v>
      </c>
    </row>
    <row r="12" spans="1:4" x14ac:dyDescent="0.25">
      <c r="A12" s="40" t="s">
        <v>226</v>
      </c>
      <c r="B12" s="34" t="s">
        <v>202</v>
      </c>
      <c r="C12" s="34">
        <v>36147750</v>
      </c>
      <c r="D12" s="34" t="s">
        <v>61</v>
      </c>
    </row>
    <row r="13" spans="1:4" x14ac:dyDescent="0.25">
      <c r="A13" s="40" t="s">
        <v>226</v>
      </c>
      <c r="B13" s="34" t="s">
        <v>202</v>
      </c>
      <c r="C13" s="34">
        <v>144651170</v>
      </c>
      <c r="D13" s="34" t="s">
        <v>98</v>
      </c>
    </row>
    <row r="14" spans="1:4" x14ac:dyDescent="0.25">
      <c r="A14" s="40" t="s">
        <v>224</v>
      </c>
      <c r="B14" s="34" t="s">
        <v>199</v>
      </c>
      <c r="C14" s="34">
        <v>233307071</v>
      </c>
      <c r="D14" s="34" t="s">
        <v>52</v>
      </c>
    </row>
    <row r="15" spans="1:4" x14ac:dyDescent="0.25">
      <c r="A15" s="40" t="s">
        <v>224</v>
      </c>
      <c r="B15" s="34" t="s">
        <v>199</v>
      </c>
      <c r="C15" s="34">
        <v>20320000</v>
      </c>
      <c r="D15" s="34" t="s">
        <v>54</v>
      </c>
    </row>
    <row r="16" spans="1:4" x14ac:dyDescent="0.25">
      <c r="A16" s="40" t="s">
        <v>224</v>
      </c>
      <c r="B16" s="34" t="s">
        <v>199</v>
      </c>
      <c r="C16" s="34">
        <v>34492500</v>
      </c>
      <c r="D16" s="34" t="s">
        <v>77</v>
      </c>
    </row>
    <row r="17" spans="1:4" x14ac:dyDescent="0.25">
      <c r="A17" s="40" t="s">
        <v>224</v>
      </c>
      <c r="B17" s="34" t="s">
        <v>199</v>
      </c>
      <c r="C17" s="34">
        <v>17424288</v>
      </c>
      <c r="D17" s="34" t="s">
        <v>78</v>
      </c>
    </row>
    <row r="18" spans="1:4" x14ac:dyDescent="0.25">
      <c r="A18" s="40" t="s">
        <v>237</v>
      </c>
      <c r="B18" s="34" t="s">
        <v>212</v>
      </c>
      <c r="C18" s="34">
        <v>641250</v>
      </c>
      <c r="D18" s="34" t="s">
        <v>78</v>
      </c>
    </row>
    <row r="19" spans="1:4" x14ac:dyDescent="0.25">
      <c r="A19" s="40" t="s">
        <v>227</v>
      </c>
      <c r="B19" s="34" t="s">
        <v>203</v>
      </c>
      <c r="C19" s="34">
        <v>2880000</v>
      </c>
      <c r="D19" s="34" t="s">
        <v>62</v>
      </c>
    </row>
    <row r="20" spans="1:4" x14ac:dyDescent="0.25">
      <c r="A20" s="40" t="s">
        <v>227</v>
      </c>
      <c r="B20" s="34" t="s">
        <v>203</v>
      </c>
      <c r="C20" s="34">
        <v>468000</v>
      </c>
      <c r="D20" s="34" t="s">
        <v>76</v>
      </c>
    </row>
    <row r="21" spans="1:4" x14ac:dyDescent="0.25">
      <c r="A21" s="40" t="s">
        <v>227</v>
      </c>
      <c r="B21" s="34" t="s">
        <v>203</v>
      </c>
      <c r="C21" s="34">
        <v>14055000</v>
      </c>
      <c r="D21" s="34" t="s">
        <v>78</v>
      </c>
    </row>
    <row r="22" spans="1:4" x14ac:dyDescent="0.25">
      <c r="A22" s="40" t="s">
        <v>227</v>
      </c>
      <c r="B22" s="34" t="s">
        <v>203</v>
      </c>
      <c r="C22" s="34">
        <v>168000</v>
      </c>
      <c r="D22" s="34" t="s">
        <v>83</v>
      </c>
    </row>
    <row r="23" spans="1:4" x14ac:dyDescent="0.25">
      <c r="A23" s="40" t="s">
        <v>238</v>
      </c>
      <c r="B23" s="34" t="s">
        <v>213</v>
      </c>
      <c r="C23" s="34">
        <v>1949010</v>
      </c>
      <c r="D23" s="34" t="s">
        <v>78</v>
      </c>
    </row>
    <row r="24" spans="1:4" x14ac:dyDescent="0.25">
      <c r="A24" s="40" t="s">
        <v>231</v>
      </c>
      <c r="B24" s="34" t="s">
        <v>207</v>
      </c>
      <c r="C24" s="34">
        <v>398637585</v>
      </c>
      <c r="D24" s="34" t="s">
        <v>62</v>
      </c>
    </row>
    <row r="25" spans="1:4" x14ac:dyDescent="0.25">
      <c r="A25" s="40" t="s">
        <v>230</v>
      </c>
      <c r="B25" s="34" t="s">
        <v>206</v>
      </c>
      <c r="C25" s="34">
        <v>98666682</v>
      </c>
      <c r="D25" s="34" t="s">
        <v>62</v>
      </c>
    </row>
    <row r="26" spans="1:4" x14ac:dyDescent="0.25">
      <c r="A26" s="40" t="s">
        <v>225</v>
      </c>
      <c r="B26" s="34" t="s">
        <v>201</v>
      </c>
      <c r="C26" s="34">
        <v>1122000</v>
      </c>
      <c r="D26" s="34" t="s">
        <v>60</v>
      </c>
    </row>
    <row r="27" spans="1:4" x14ac:dyDescent="0.25">
      <c r="A27" s="40" t="s">
        <v>225</v>
      </c>
      <c r="B27" s="34" t="s">
        <v>201</v>
      </c>
      <c r="C27" s="34">
        <v>3547370635.96</v>
      </c>
      <c r="D27" s="34" t="s">
        <v>62</v>
      </c>
    </row>
    <row r="28" spans="1:4" x14ac:dyDescent="0.25">
      <c r="A28" s="40" t="s">
        <v>225</v>
      </c>
      <c r="B28" s="34" t="s">
        <v>201</v>
      </c>
      <c r="C28" s="34">
        <v>8197000</v>
      </c>
      <c r="D28" s="34" t="s">
        <v>76</v>
      </c>
    </row>
    <row r="29" spans="1:4" x14ac:dyDescent="0.25">
      <c r="A29" s="40" t="s">
        <v>225</v>
      </c>
      <c r="B29" s="34" t="s">
        <v>201</v>
      </c>
      <c r="C29" s="34">
        <v>79034230</v>
      </c>
      <c r="D29" s="34" t="s">
        <v>78</v>
      </c>
    </row>
    <row r="30" spans="1:4" x14ac:dyDescent="0.25">
      <c r="A30" s="40" t="s">
        <v>225</v>
      </c>
      <c r="B30" s="34" t="s">
        <v>201</v>
      </c>
      <c r="C30" s="34">
        <v>28883000</v>
      </c>
      <c r="D30" s="34" t="s">
        <v>83</v>
      </c>
    </row>
    <row r="31" spans="1:4" x14ac:dyDescent="0.25">
      <c r="A31" s="40" t="s">
        <v>225</v>
      </c>
      <c r="B31" s="34" t="s">
        <v>201</v>
      </c>
      <c r="C31" s="34">
        <v>84764210</v>
      </c>
      <c r="D31" s="34" t="s">
        <v>88</v>
      </c>
    </row>
    <row r="32" spans="1:4" x14ac:dyDescent="0.25">
      <c r="A32" s="40" t="s">
        <v>225</v>
      </c>
      <c r="B32" s="34" t="s">
        <v>201</v>
      </c>
      <c r="C32" s="34">
        <v>3374938029</v>
      </c>
      <c r="D32" s="34" t="s">
        <v>90</v>
      </c>
    </row>
    <row r="33" spans="1:4" x14ac:dyDescent="0.25">
      <c r="A33" s="40" t="s">
        <v>225</v>
      </c>
      <c r="B33" s="34" t="s">
        <v>201</v>
      </c>
      <c r="C33" s="34">
        <v>46705937</v>
      </c>
      <c r="D33" s="34" t="s">
        <v>98</v>
      </c>
    </row>
    <row r="34" spans="1:4" x14ac:dyDescent="0.25">
      <c r="A34" s="40" t="s">
        <v>232</v>
      </c>
      <c r="B34" s="34" t="s">
        <v>208</v>
      </c>
      <c r="C34" s="34">
        <v>8250000</v>
      </c>
      <c r="D34" s="34" t="s">
        <v>65</v>
      </c>
    </row>
    <row r="35" spans="1:4" x14ac:dyDescent="0.25">
      <c r="A35" s="40" t="s">
        <v>232</v>
      </c>
      <c r="B35" s="34" t="s">
        <v>208</v>
      </c>
      <c r="C35" s="34">
        <v>759220</v>
      </c>
      <c r="D35" s="34" t="s">
        <v>76</v>
      </c>
    </row>
    <row r="36" spans="1:4" x14ac:dyDescent="0.25">
      <c r="A36" s="40" t="s">
        <v>232</v>
      </c>
      <c r="B36" s="34" t="s">
        <v>208</v>
      </c>
      <c r="C36" s="34">
        <v>480000</v>
      </c>
      <c r="D36" s="34" t="s">
        <v>78</v>
      </c>
    </row>
    <row r="37" spans="1:4" x14ac:dyDescent="0.25">
      <c r="A37" s="40" t="s">
        <v>233</v>
      </c>
      <c r="B37" s="34" t="s">
        <v>200</v>
      </c>
      <c r="C37" s="34">
        <v>4680000</v>
      </c>
      <c r="D37" s="34" t="s">
        <v>54</v>
      </c>
    </row>
    <row r="38" spans="1:4" x14ac:dyDescent="0.25">
      <c r="A38" s="40" t="s">
        <v>233</v>
      </c>
      <c r="B38" s="34" t="s">
        <v>200</v>
      </c>
      <c r="C38" s="34">
        <v>314000</v>
      </c>
      <c r="D38" s="34" t="s">
        <v>76</v>
      </c>
    </row>
    <row r="39" spans="1:4" x14ac:dyDescent="0.25">
      <c r="A39" s="40" t="s">
        <v>233</v>
      </c>
      <c r="B39" s="34" t="s">
        <v>200</v>
      </c>
      <c r="C39" s="34">
        <v>616000</v>
      </c>
      <c r="D39" s="34" t="s">
        <v>77</v>
      </c>
    </row>
    <row r="40" spans="1:4" x14ac:dyDescent="0.25">
      <c r="A40" s="40" t="s">
        <v>233</v>
      </c>
      <c r="B40" s="34" t="s">
        <v>200</v>
      </c>
      <c r="C40" s="34">
        <v>642400</v>
      </c>
      <c r="D40" s="34" t="s">
        <v>78</v>
      </c>
    </row>
    <row r="41" spans="1:4" x14ac:dyDescent="0.25">
      <c r="A41" s="40" t="s">
        <v>233</v>
      </c>
      <c r="B41" s="34" t="s">
        <v>200</v>
      </c>
      <c r="C41" s="34">
        <v>200000</v>
      </c>
      <c r="D41" s="34" t="s">
        <v>79</v>
      </c>
    </row>
    <row r="42" spans="1:4" x14ac:dyDescent="0.25">
      <c r="A42" s="40"/>
      <c r="C42" s="34">
        <v>17359666819.440002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Berita Acara</vt:lpstr>
      <vt:lpstr>Rekap_App</vt:lpstr>
      <vt:lpstr>Saldo Awal</vt:lpstr>
      <vt:lpstr>'Berita Acara'!Print_Area</vt:lpstr>
      <vt:lpstr>Rekap_App!Print_Area</vt:lpstr>
      <vt:lpstr>Rekap_App!Print_Titles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Afni Afdillah</dc:creator>
  <cp:lastModifiedBy>Notebook</cp:lastModifiedBy>
  <cp:lastPrinted>2022-11-16T10:20:36Z</cp:lastPrinted>
  <dcterms:created xsi:type="dcterms:W3CDTF">2022-11-10T02:46:55Z</dcterms:created>
  <dcterms:modified xsi:type="dcterms:W3CDTF">2022-11-17T07:00:14Z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