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hidePivotFieldList="1"/>
  <mc:AlternateContent xmlns:mc="http://schemas.openxmlformats.org/markup-compatibility/2006">
    <mc:Choice Requires="x15">
      <x15ac:absPath xmlns:x15ac="http://schemas.microsoft.com/office/spreadsheetml/2010/11/ac" url="\\acen0104\Gerencia_Técnica\bases\actuarial\"/>
    </mc:Choice>
  </mc:AlternateContent>
  <bookViews>
    <workbookView xWindow="0" yWindow="0" windowWidth="20490" windowHeight="7650" tabRatio="802" activeTab="5"/>
  </bookViews>
  <sheets>
    <sheet name="Cálculo" sheetId="27" r:id="rId1"/>
    <sheet name="Datos M" sheetId="28" r:id="rId2"/>
    <sheet name="E(X,Y,FEM)" sheetId="10" r:id="rId3"/>
    <sheet name="E(X,Y,MASC)" sheetId="9" r:id="rId4"/>
    <sheet name="a(X,Y,MASC)" sheetId="11" r:id="rId5"/>
    <sheet name="a(X,Y,FEM)" sheetId="12" r:id="rId6"/>
    <sheet name="Tabla M" sheetId="13" r:id="rId7"/>
    <sheet name="Tabla F" sheetId="14" r:id="rId8"/>
  </sheets>
  <definedNames>
    <definedName name="_xlnm._FilterDatabase" localSheetId="0" hidden="1">Cálculo!$A$13:$BZ$20</definedName>
    <definedName name="_xlnm._FilterDatabase" localSheetId="1" hidden="1">'Datos M'!$C$8:$H$2144</definedName>
    <definedName name="AS2DocOpenMode" hidden="1">"AS2DocumentEdit"</definedName>
    <definedName name="DA_2788203737700000632" hidden="1">Cálculo!$F$20</definedName>
    <definedName name="DL5b95cb4e_32a1_4252_900b_cce7b0339dbe" hidden="1">Cálculo!$BU$4:$BU$5</definedName>
    <definedName name="GAM71_a_FEM">'a(X,Y,FEM)'!$L$3:$U$99</definedName>
    <definedName name="GAM71_a_MASC">'a(X,Y,MASC)'!$L$3:$U$99</definedName>
    <definedName name="GAM71_E_FEM">'E(X,Y,FEM)'!$J$3:$Q$99</definedName>
    <definedName name="GAM71_E_MASC">'E(X,Y,MASC)'!$J$3:$Q$99</definedName>
    <definedName name="GAM71_FEM">'Tabla F'!$Q$5:$AE$116</definedName>
    <definedName name="GAM71_MASC">'Tabla M'!$Q$5:$AE$116</definedName>
    <definedName name="MI85_a_FEM">'a(X,Y,FEM)'!$A$3:$J$104</definedName>
    <definedName name="MI85_a_MASC">'a(X,Y,MASC)'!$A$3:$J$104</definedName>
    <definedName name="MI85_E_FEM">'E(X,Y,FEM)'!$A$3:$H$103</definedName>
    <definedName name="MI85_E_MASC">'E(X,Y,MASC)'!$A$3:$H$103</definedName>
    <definedName name="MI85_FEM">'Tabla F'!$A$5:$O$121</definedName>
    <definedName name="MI85_MASC">'Tabla M'!$A$5:$O$121</definedName>
    <definedName name="TextRefCopyRangeCount" hidden="1">6</definedName>
  </definedNames>
  <calcPr calcId="162913"/>
</workbook>
</file>

<file path=xl/calcChain.xml><?xml version="1.0" encoding="utf-8"?>
<calcChain xmlns="http://schemas.openxmlformats.org/spreadsheetml/2006/main">
  <c r="J5" i="10" l="1"/>
  <c r="J6" i="10" s="1"/>
  <c r="J7" i="10" s="1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J40" i="10" s="1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J56" i="10" s="1"/>
  <c r="J57" i="10" s="1"/>
  <c r="J58" i="10" s="1"/>
  <c r="J59" i="10" s="1"/>
  <c r="J60" i="10" s="1"/>
  <c r="J61" i="10" s="1"/>
  <c r="J62" i="10" s="1"/>
  <c r="J63" i="10" s="1"/>
  <c r="J64" i="10" s="1"/>
  <c r="J65" i="10" s="1"/>
  <c r="J66" i="10" s="1"/>
  <c r="J67" i="10" s="1"/>
  <c r="J68" i="10" s="1"/>
  <c r="J69" i="10" s="1"/>
  <c r="J70" i="10" s="1"/>
  <c r="J71" i="10" s="1"/>
  <c r="J72" i="10" s="1"/>
  <c r="J73" i="10" s="1"/>
  <c r="J74" i="10" s="1"/>
  <c r="J75" i="10" s="1"/>
  <c r="J76" i="10" s="1"/>
  <c r="J77" i="10" s="1"/>
  <c r="J78" i="10" s="1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5" i="9"/>
  <c r="J6" i="9" s="1"/>
  <c r="J7" i="9" s="1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J50" i="9" s="1"/>
  <c r="J51" i="9" s="1"/>
  <c r="J52" i="9" s="1"/>
  <c r="J53" i="9" s="1"/>
  <c r="J54" i="9" s="1"/>
  <c r="J55" i="9" s="1"/>
  <c r="J56" i="9" s="1"/>
  <c r="J57" i="9" s="1"/>
  <c r="J58" i="9" s="1"/>
  <c r="J59" i="9" s="1"/>
  <c r="J60" i="9" s="1"/>
  <c r="J61" i="9" s="1"/>
  <c r="J62" i="9" s="1"/>
  <c r="J63" i="9" s="1"/>
  <c r="J64" i="9" s="1"/>
  <c r="J65" i="9" s="1"/>
  <c r="J66" i="9" s="1"/>
  <c r="J67" i="9" s="1"/>
  <c r="J68" i="9" s="1"/>
  <c r="J69" i="9" s="1"/>
  <c r="J70" i="9" s="1"/>
  <c r="J71" i="9" s="1"/>
  <c r="J72" i="9" s="1"/>
  <c r="J73" i="9" s="1"/>
  <c r="J74" i="9" s="1"/>
  <c r="J75" i="9" s="1"/>
  <c r="J76" i="9" s="1"/>
  <c r="J77" i="9" s="1"/>
  <c r="J78" i="9" s="1"/>
  <c r="J79" i="9" s="1"/>
  <c r="J80" i="9" s="1"/>
  <c r="J81" i="9" s="1"/>
  <c r="J82" i="9" s="1"/>
  <c r="J83" i="9" s="1"/>
  <c r="J84" i="9" s="1"/>
  <c r="J85" i="9" s="1"/>
  <c r="J86" i="9" s="1"/>
  <c r="J87" i="9" s="1"/>
  <c r="J88" i="9" s="1"/>
  <c r="J89" i="9" s="1"/>
  <c r="J90" i="9" s="1"/>
  <c r="J91" i="9" s="1"/>
  <c r="J92" i="9" s="1"/>
  <c r="J93" i="9" s="1"/>
  <c r="J94" i="9" s="1"/>
  <c r="J95" i="9" s="1"/>
  <c r="J96" i="9" s="1"/>
  <c r="J97" i="9" s="1"/>
  <c r="J98" i="9" s="1"/>
  <c r="J99" i="9" s="1"/>
  <c r="L6" i="11"/>
  <c r="L7" i="11" s="1"/>
  <c r="L8" i="11" s="1"/>
  <c r="L9" i="11" s="1"/>
  <c r="L10" i="11" s="1"/>
  <c r="L11" i="11" s="1"/>
  <c r="L12" i="11" s="1"/>
  <c r="L13" i="11" s="1"/>
  <c r="L14" i="11" s="1"/>
  <c r="L15" i="11" s="1"/>
  <c r="L16" i="11" s="1"/>
  <c r="L17" i="11" s="1"/>
  <c r="L18" i="11" s="1"/>
  <c r="L19" i="11" s="1"/>
  <c r="L20" i="11" s="1"/>
  <c r="L21" i="11" s="1"/>
  <c r="L22" i="11" s="1"/>
  <c r="L23" i="11" s="1"/>
  <c r="L24" i="11" s="1"/>
  <c r="L25" i="11" s="1"/>
  <c r="L26" i="11" s="1"/>
  <c r="L27" i="11" s="1"/>
  <c r="L28" i="11" s="1"/>
  <c r="L29" i="11" s="1"/>
  <c r="L30" i="11" s="1"/>
  <c r="L31" i="11" s="1"/>
  <c r="L32" i="11" s="1"/>
  <c r="L33" i="11" s="1"/>
  <c r="L34" i="11" s="1"/>
  <c r="L35" i="11" s="1"/>
  <c r="L36" i="11" s="1"/>
  <c r="L37" i="11" s="1"/>
  <c r="L38" i="11" s="1"/>
  <c r="L39" i="11" s="1"/>
  <c r="L40" i="11" s="1"/>
  <c r="L41" i="11" s="1"/>
  <c r="L42" i="11" s="1"/>
  <c r="L43" i="11" s="1"/>
  <c r="L44" i="11" s="1"/>
  <c r="L45" i="11" s="1"/>
  <c r="L46" i="11" s="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L62" i="11" s="1"/>
  <c r="L63" i="11" s="1"/>
  <c r="L64" i="11" s="1"/>
  <c r="L65" i="11" s="1"/>
  <c r="L66" i="11" s="1"/>
  <c r="L67" i="11" s="1"/>
  <c r="L68" i="11" s="1"/>
  <c r="L69" i="11" s="1"/>
  <c r="L70" i="11" s="1"/>
  <c r="L71" i="11" s="1"/>
  <c r="L72" i="11" s="1"/>
  <c r="L73" i="11" s="1"/>
  <c r="L74" i="11" s="1"/>
  <c r="L75" i="11" s="1"/>
  <c r="L76" i="11" s="1"/>
  <c r="L77" i="11" s="1"/>
  <c r="L78" i="11" s="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L94" i="11" s="1"/>
  <c r="L95" i="11" s="1"/>
  <c r="L96" i="11" s="1"/>
  <c r="L97" i="11" s="1"/>
  <c r="L98" i="11" s="1"/>
  <c r="L99" i="11" s="1"/>
  <c r="L5" i="11"/>
  <c r="L5" i="12"/>
  <c r="L6" i="12" s="1"/>
  <c r="L7" i="12" s="1"/>
  <c r="L8" i="12" s="1"/>
  <c r="L9" i="12" s="1"/>
  <c r="L10" i="12" s="1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L30" i="12" s="1"/>
  <c r="L31" i="12" s="1"/>
  <c r="L32" i="12" s="1"/>
  <c r="L33" i="12" s="1"/>
  <c r="L34" i="12" s="1"/>
  <c r="L35" i="12" s="1"/>
  <c r="L36" i="12" s="1"/>
  <c r="L37" i="12" s="1"/>
  <c r="L38" i="12" s="1"/>
  <c r="L39" i="12" s="1"/>
  <c r="L40" i="12" s="1"/>
  <c r="L41" i="12" s="1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L63" i="12" s="1"/>
  <c r="L64" i="12" s="1"/>
  <c r="L65" i="12" s="1"/>
  <c r="L66" i="12" s="1"/>
  <c r="L67" i="12" s="1"/>
  <c r="L68" i="12" s="1"/>
  <c r="L69" i="12" s="1"/>
  <c r="L70" i="12" s="1"/>
  <c r="L71" i="12" s="1"/>
  <c r="L72" i="12" s="1"/>
  <c r="L73" i="12" s="1"/>
  <c r="L74" i="12" s="1"/>
  <c r="L75" i="12" s="1"/>
  <c r="L76" i="12" s="1"/>
  <c r="L77" i="12" s="1"/>
  <c r="L78" i="12" s="1"/>
  <c r="L79" i="12" s="1"/>
  <c r="L80" i="12" s="1"/>
  <c r="L81" i="12" s="1"/>
  <c r="L82" i="12" s="1"/>
  <c r="L83" i="12" s="1"/>
  <c r="L84" i="12" s="1"/>
  <c r="L85" i="12" s="1"/>
  <c r="L86" i="12" s="1"/>
  <c r="L87" i="12" s="1"/>
  <c r="L88" i="12" s="1"/>
  <c r="L89" i="12" s="1"/>
  <c r="L90" i="12" s="1"/>
  <c r="L91" i="12" s="1"/>
  <c r="L92" i="12" s="1"/>
  <c r="L93" i="12" s="1"/>
  <c r="L94" i="12" s="1"/>
  <c r="L95" i="12" s="1"/>
  <c r="L96" i="12" s="1"/>
  <c r="L97" i="12" s="1"/>
  <c r="L98" i="12" s="1"/>
  <c r="L99" i="12" s="1"/>
  <c r="AK18" i="27" l="1"/>
  <c r="AK17" i="27"/>
  <c r="AK16" i="27"/>
  <c r="AK15" i="27"/>
  <c r="AK14" i="27"/>
  <c r="AJ18" i="27"/>
  <c r="AJ17" i="27"/>
  <c r="AJ16" i="27"/>
  <c r="AJ15" i="27"/>
  <c r="AJ14" i="27"/>
  <c r="AI18" i="27"/>
  <c r="AI17" i="27"/>
  <c r="AI16" i="27"/>
  <c r="AI15" i="27"/>
  <c r="AI14" i="27"/>
  <c r="G14" i="27" l="1"/>
  <c r="G15" i="27"/>
  <c r="G16" i="27"/>
  <c r="G17" i="27"/>
  <c r="G18" i="27"/>
  <c r="BV18" i="27" l="1"/>
  <c r="BV17" i="27"/>
  <c r="BV16" i="27"/>
  <c r="BV15" i="27"/>
  <c r="BV14" i="27"/>
  <c r="BI18" i="27"/>
  <c r="BI17" i="27"/>
  <c r="BI16" i="27"/>
  <c r="BI15" i="27"/>
  <c r="BI14" i="27"/>
  <c r="AX18" i="27"/>
  <c r="AX17" i="27"/>
  <c r="AX16" i="27"/>
  <c r="AX15" i="27"/>
  <c r="AX14" i="27"/>
  <c r="BH17" i="27" l="1"/>
  <c r="AY17" i="27"/>
  <c r="BH18" i="27"/>
  <c r="AY18" i="27"/>
  <c r="BH15" i="27"/>
  <c r="AY15" i="27"/>
  <c r="BH16" i="27"/>
  <c r="AY16" i="27"/>
  <c r="BH14" i="27"/>
  <c r="AY14" i="27"/>
  <c r="BV11" i="27" l="1"/>
  <c r="BR7" i="27" l="1"/>
  <c r="AA992" i="27" l="1"/>
  <c r="AF14" i="27"/>
  <c r="AF15" i="27"/>
  <c r="AF16" i="27"/>
  <c r="AF17" i="27"/>
  <c r="AF18" i="27"/>
  <c r="AG14" i="27" l="1"/>
  <c r="AG15" i="27"/>
  <c r="AG16" i="27"/>
  <c r="AG17" i="27"/>
  <c r="AG18" i="27"/>
  <c r="BB18" i="27" l="1"/>
  <c r="AQ18" i="27"/>
  <c r="BB17" i="27"/>
  <c r="AQ17" i="27"/>
  <c r="BB14" i="27"/>
  <c r="AQ14" i="27"/>
  <c r="BB16" i="27"/>
  <c r="AQ16" i="27"/>
  <c r="BB15" i="27"/>
  <c r="AQ15" i="27"/>
  <c r="AE18" i="27" l="1"/>
  <c r="AC18" i="27"/>
  <c r="AL18" i="27" s="1"/>
  <c r="AB18" i="27"/>
  <c r="AB17" i="27"/>
  <c r="AB15" i="27"/>
  <c r="AB14" i="27"/>
  <c r="AB16" i="27"/>
  <c r="AB992" i="27" l="1"/>
  <c r="AD15" i="27"/>
  <c r="AD14" i="27"/>
  <c r="AD18" i="27"/>
  <c r="AD16" i="27"/>
  <c r="AD17" i="27"/>
  <c r="BA18" i="27"/>
  <c r="AP18" i="27"/>
  <c r="AS18" i="27"/>
  <c r="BL18" i="27" l="1"/>
  <c r="BD18" i="27"/>
  <c r="AE16" i="27" l="1"/>
  <c r="AE14" i="27"/>
  <c r="AE15" i="27"/>
  <c r="AE17" i="27"/>
  <c r="AC16" i="27"/>
  <c r="AL16" i="27" s="1"/>
  <c r="AC14" i="27"/>
  <c r="AL14" i="27" s="1"/>
  <c r="AC15" i="27"/>
  <c r="AL15" i="27" s="1"/>
  <c r="AC17" i="27"/>
  <c r="AL17" i="27" s="1"/>
  <c r="BA16" i="27" l="1"/>
  <c r="AP16" i="27"/>
  <c r="AS16" i="27"/>
  <c r="BA17" i="27"/>
  <c r="AP17" i="27"/>
  <c r="AS17" i="27"/>
  <c r="BA15" i="27"/>
  <c r="AS15" i="27"/>
  <c r="AP15" i="27"/>
  <c r="BA14" i="27"/>
  <c r="AP14" i="27"/>
  <c r="AS14" i="27"/>
  <c r="P4" i="9"/>
  <c r="A5" i="9"/>
  <c r="G5" i="9"/>
  <c r="N6" i="9"/>
  <c r="G7" i="9"/>
  <c r="L8" i="9"/>
  <c r="E9" i="9"/>
  <c r="G9" i="9"/>
  <c r="E11" i="9"/>
  <c r="G11" i="9"/>
  <c r="C13" i="9"/>
  <c r="E13" i="9"/>
  <c r="C15" i="9"/>
  <c r="E15" i="9"/>
  <c r="P16" i="9"/>
  <c r="C17" i="9"/>
  <c r="N18" i="9"/>
  <c r="C19" i="9"/>
  <c r="L20" i="9"/>
  <c r="P20" i="9"/>
  <c r="G21" i="9"/>
  <c r="N22" i="9"/>
  <c r="G23" i="9"/>
  <c r="L24" i="9"/>
  <c r="E25" i="9"/>
  <c r="G25" i="9"/>
  <c r="E27" i="9"/>
  <c r="G27" i="9"/>
  <c r="C29" i="9"/>
  <c r="E29" i="9"/>
  <c r="C31" i="9"/>
  <c r="E31" i="9"/>
  <c r="P32" i="9"/>
  <c r="C33" i="9"/>
  <c r="N34" i="9"/>
  <c r="C35" i="9"/>
  <c r="L36" i="9"/>
  <c r="P36" i="9"/>
  <c r="G37" i="9"/>
  <c r="N38" i="9"/>
  <c r="G39" i="9"/>
  <c r="L40" i="9"/>
  <c r="E41" i="9"/>
  <c r="G41" i="9"/>
  <c r="E43" i="9"/>
  <c r="G43" i="9"/>
  <c r="C45" i="9"/>
  <c r="E45" i="9"/>
  <c r="C47" i="9"/>
  <c r="E47" i="9"/>
  <c r="P48" i="9"/>
  <c r="C49" i="9"/>
  <c r="N50" i="9"/>
  <c r="C51" i="9"/>
  <c r="L52" i="9"/>
  <c r="P52" i="9"/>
  <c r="G53" i="9"/>
  <c r="Q53" i="9"/>
  <c r="G55" i="9"/>
  <c r="C57" i="9"/>
  <c r="C59" i="9"/>
  <c r="E59" i="9"/>
  <c r="E61" i="9"/>
  <c r="G61" i="9"/>
  <c r="G63" i="9"/>
  <c r="C65" i="9"/>
  <c r="C67" i="9"/>
  <c r="E67" i="9"/>
  <c r="E69" i="9"/>
  <c r="G69" i="9"/>
  <c r="G71" i="9"/>
  <c r="C73" i="9"/>
  <c r="C75" i="9"/>
  <c r="E75" i="9"/>
  <c r="E77" i="9"/>
  <c r="G77" i="9"/>
  <c r="G79" i="9"/>
  <c r="C81" i="9"/>
  <c r="C83" i="9"/>
  <c r="E83" i="9"/>
  <c r="E85" i="9"/>
  <c r="G85" i="9"/>
  <c r="G87" i="9"/>
  <c r="C89" i="9"/>
  <c r="C91" i="9"/>
  <c r="E91" i="9"/>
  <c r="E93" i="9"/>
  <c r="G93" i="9"/>
  <c r="G95" i="9"/>
  <c r="C97" i="9"/>
  <c r="C99" i="9"/>
  <c r="G99" i="9"/>
  <c r="A48" i="10"/>
  <c r="A5" i="11"/>
  <c r="A6" i="11"/>
  <c r="A5" i="12"/>
  <c r="B3" i="13"/>
  <c r="M7" i="13" s="1"/>
  <c r="S3" i="13"/>
  <c r="C6" i="13"/>
  <c r="D6" i="13"/>
  <c r="H6" i="13"/>
  <c r="M6" i="13"/>
  <c r="S6" i="13"/>
  <c r="T6" i="13"/>
  <c r="U6" i="13" s="1"/>
  <c r="AC6" i="13"/>
  <c r="C7" i="13"/>
  <c r="D7" i="13"/>
  <c r="S7" i="13"/>
  <c r="V7" i="13" s="1"/>
  <c r="T7" i="13"/>
  <c r="U7" i="13" s="1"/>
  <c r="AC7" i="13"/>
  <c r="AB6" i="13" s="1"/>
  <c r="AE6" i="13" s="1"/>
  <c r="C8" i="13"/>
  <c r="D8" i="13"/>
  <c r="M8" i="13"/>
  <c r="S8" i="13"/>
  <c r="T8" i="13"/>
  <c r="U8" i="13"/>
  <c r="AC8" i="13"/>
  <c r="AB7" i="13" s="1"/>
  <c r="AE7" i="13" s="1"/>
  <c r="C9" i="13"/>
  <c r="D9" i="13"/>
  <c r="S9" i="13"/>
  <c r="V9" i="13" s="1"/>
  <c r="T9" i="13"/>
  <c r="U9" i="13" s="1"/>
  <c r="AC9" i="13"/>
  <c r="AB8" i="13" s="1"/>
  <c r="AE8" i="13" s="1"/>
  <c r="C10" i="13"/>
  <c r="F9" i="13" s="1"/>
  <c r="D10" i="13"/>
  <c r="M10" i="13"/>
  <c r="S10" i="13"/>
  <c r="T10" i="13"/>
  <c r="U10" i="13"/>
  <c r="AC10" i="13"/>
  <c r="AB9" i="13" s="1"/>
  <c r="AE9" i="13" s="1"/>
  <c r="C11" i="13"/>
  <c r="D11" i="13"/>
  <c r="S11" i="13"/>
  <c r="V11" i="13" s="1"/>
  <c r="T11" i="13"/>
  <c r="U11" i="13" s="1"/>
  <c r="AC11" i="13"/>
  <c r="AB10" i="13" s="1"/>
  <c r="AE10" i="13" s="1"/>
  <c r="C12" i="13"/>
  <c r="D12" i="13"/>
  <c r="M12" i="13"/>
  <c r="S12" i="13"/>
  <c r="T12" i="13"/>
  <c r="U12" i="13" s="1"/>
  <c r="AC12" i="13"/>
  <c r="C13" i="13"/>
  <c r="D13" i="13"/>
  <c r="S13" i="13"/>
  <c r="V13" i="13" s="1"/>
  <c r="T13" i="13"/>
  <c r="U13" i="13" s="1"/>
  <c r="AC13" i="13"/>
  <c r="AB12" i="13" s="1"/>
  <c r="AE12" i="13" s="1"/>
  <c r="C14" i="13"/>
  <c r="D14" i="13"/>
  <c r="H14" i="13"/>
  <c r="M14" i="13"/>
  <c r="S14" i="13"/>
  <c r="T14" i="13"/>
  <c r="U14" i="13" s="1"/>
  <c r="AC14" i="13"/>
  <c r="C15" i="13"/>
  <c r="D15" i="13"/>
  <c r="S15" i="13"/>
  <c r="V15" i="13" s="1"/>
  <c r="T15" i="13"/>
  <c r="U15" i="13" s="1"/>
  <c r="AC15" i="13"/>
  <c r="AB14" i="13" s="1"/>
  <c r="AE14" i="13" s="1"/>
  <c r="C16" i="13"/>
  <c r="D16" i="13"/>
  <c r="M16" i="13"/>
  <c r="S16" i="13"/>
  <c r="T16" i="13"/>
  <c r="U16" i="13"/>
  <c r="AC16" i="13"/>
  <c r="C17" i="13"/>
  <c r="D17" i="13"/>
  <c r="S17" i="13"/>
  <c r="V17" i="13" s="1"/>
  <c r="T17" i="13"/>
  <c r="U17" i="13" s="1"/>
  <c r="AC17" i="13"/>
  <c r="AB16" i="13" s="1"/>
  <c r="AE16" i="13" s="1"/>
  <c r="C18" i="13"/>
  <c r="H18" i="13" s="1"/>
  <c r="D18" i="13"/>
  <c r="M18" i="13"/>
  <c r="S18" i="13"/>
  <c r="T18" i="13"/>
  <c r="U18" i="13"/>
  <c r="AC18" i="13"/>
  <c r="C19" i="13"/>
  <c r="D19" i="13"/>
  <c r="S19" i="13"/>
  <c r="V19" i="13" s="1"/>
  <c r="T19" i="13"/>
  <c r="U19" i="13" s="1"/>
  <c r="AC19" i="13"/>
  <c r="AB18" i="13" s="1"/>
  <c r="AE18" i="13" s="1"/>
  <c r="C20" i="13"/>
  <c r="D20" i="13"/>
  <c r="M20" i="13"/>
  <c r="S20" i="13"/>
  <c r="T20" i="13"/>
  <c r="U20" i="13" s="1"/>
  <c r="AC20" i="13"/>
  <c r="C21" i="13"/>
  <c r="D21" i="13"/>
  <c r="S21" i="13"/>
  <c r="V21" i="13" s="1"/>
  <c r="T21" i="13"/>
  <c r="U21" i="13" s="1"/>
  <c r="AC21" i="13"/>
  <c r="AB20" i="13" s="1"/>
  <c r="AE20" i="13" s="1"/>
  <c r="C22" i="13"/>
  <c r="D22" i="13"/>
  <c r="H22" i="13"/>
  <c r="M22" i="13"/>
  <c r="S22" i="13"/>
  <c r="T22" i="13"/>
  <c r="U22" i="13" s="1"/>
  <c r="AC22" i="13"/>
  <c r="C23" i="13"/>
  <c r="D23" i="13"/>
  <c r="S23" i="13"/>
  <c r="V23" i="13" s="1"/>
  <c r="T23" i="13"/>
  <c r="U23" i="13" s="1"/>
  <c r="AC23" i="13"/>
  <c r="AB22" i="13" s="1"/>
  <c r="AE22" i="13" s="1"/>
  <c r="C24" i="13"/>
  <c r="D24" i="13"/>
  <c r="M24" i="13"/>
  <c r="C5" i="9" s="1"/>
  <c r="S24" i="13"/>
  <c r="T24" i="13"/>
  <c r="U24" i="13"/>
  <c r="AC24" i="13"/>
  <c r="L5" i="9" s="1"/>
  <c r="C25" i="13"/>
  <c r="D25" i="13"/>
  <c r="S25" i="13"/>
  <c r="V25" i="13" s="1"/>
  <c r="T25" i="13"/>
  <c r="U25" i="13" s="1"/>
  <c r="AC25" i="13"/>
  <c r="AB24" i="13" s="1"/>
  <c r="AE24" i="13" s="1"/>
  <c r="C26" i="13"/>
  <c r="D26" i="13"/>
  <c r="M26" i="13"/>
  <c r="C7" i="9" s="1"/>
  <c r="S26" i="13"/>
  <c r="T26" i="13"/>
  <c r="U26" i="13"/>
  <c r="AC26" i="13"/>
  <c r="O4" i="9" s="1"/>
  <c r="C27" i="13"/>
  <c r="D27" i="13"/>
  <c r="S27" i="13"/>
  <c r="V27" i="13" s="1"/>
  <c r="T27" i="13"/>
  <c r="U27" i="13" s="1"/>
  <c r="AC27" i="13"/>
  <c r="AB26" i="13" s="1"/>
  <c r="AE26" i="13" s="1"/>
  <c r="C28" i="13"/>
  <c r="D28" i="13"/>
  <c r="M28" i="13"/>
  <c r="E7" i="9" s="1"/>
  <c r="S28" i="13"/>
  <c r="T28" i="13"/>
  <c r="U28" i="13" s="1"/>
  <c r="AC28" i="13"/>
  <c r="P5" i="9" s="1"/>
  <c r="C29" i="13"/>
  <c r="D29" i="13"/>
  <c r="S29" i="13"/>
  <c r="V29" i="13" s="1"/>
  <c r="T29" i="13"/>
  <c r="U29" i="13" s="1"/>
  <c r="AC29" i="13"/>
  <c r="AB28" i="13" s="1"/>
  <c r="AE28" i="13" s="1"/>
  <c r="C30" i="13"/>
  <c r="D30" i="13"/>
  <c r="H30" i="13"/>
  <c r="M30" i="13"/>
  <c r="C11" i="9" s="1"/>
  <c r="S30" i="13"/>
  <c r="T30" i="13"/>
  <c r="U30" i="13" s="1"/>
  <c r="AC30" i="13"/>
  <c r="C31" i="13"/>
  <c r="D31" i="13"/>
  <c r="S31" i="13"/>
  <c r="V31" i="13" s="1"/>
  <c r="T31" i="13"/>
  <c r="U31" i="13" s="1"/>
  <c r="AC31" i="13"/>
  <c r="AB30" i="13" s="1"/>
  <c r="AE30" i="13" s="1"/>
  <c r="C32" i="13"/>
  <c r="D32" i="13"/>
  <c r="M32" i="13"/>
  <c r="S32" i="13"/>
  <c r="T32" i="13"/>
  <c r="U32" i="13"/>
  <c r="AC32" i="13"/>
  <c r="P9" i="9" s="1"/>
  <c r="C33" i="13"/>
  <c r="D33" i="13"/>
  <c r="S33" i="13"/>
  <c r="V33" i="13" s="1"/>
  <c r="T33" i="13"/>
  <c r="U33" i="13" s="1"/>
  <c r="AC33" i="13"/>
  <c r="AB32" i="13" s="1"/>
  <c r="AE32" i="13" s="1"/>
  <c r="C34" i="13"/>
  <c r="H32" i="13" s="1"/>
  <c r="D34" i="13"/>
  <c r="M34" i="13"/>
  <c r="S34" i="13"/>
  <c r="T34" i="13"/>
  <c r="U34" i="13"/>
  <c r="AC34" i="13"/>
  <c r="C35" i="13"/>
  <c r="D35" i="13"/>
  <c r="S35" i="13"/>
  <c r="V35" i="13" s="1"/>
  <c r="T35" i="13"/>
  <c r="U35" i="13" s="1"/>
  <c r="AC35" i="13"/>
  <c r="AB34" i="13" s="1"/>
  <c r="AE34" i="13" s="1"/>
  <c r="C36" i="13"/>
  <c r="D36" i="13"/>
  <c r="M36" i="13"/>
  <c r="G13" i="9" s="1"/>
  <c r="S36" i="13"/>
  <c r="T36" i="13"/>
  <c r="U36" i="13" s="1"/>
  <c r="AC36" i="13"/>
  <c r="P13" i="9" s="1"/>
  <c r="C37" i="13"/>
  <c r="D37" i="13"/>
  <c r="S37" i="13"/>
  <c r="V37" i="13" s="1"/>
  <c r="T37" i="13"/>
  <c r="U37" i="13" s="1"/>
  <c r="AC37" i="13"/>
  <c r="AB36" i="13" s="1"/>
  <c r="AE36" i="13" s="1"/>
  <c r="C38" i="13"/>
  <c r="D38" i="13"/>
  <c r="H38" i="13"/>
  <c r="M38" i="13"/>
  <c r="G15" i="9" s="1"/>
  <c r="S38" i="13"/>
  <c r="T38" i="13"/>
  <c r="U38" i="13" s="1"/>
  <c r="AC38" i="13"/>
  <c r="C39" i="13"/>
  <c r="D39" i="13"/>
  <c r="S39" i="13"/>
  <c r="V39" i="13" s="1"/>
  <c r="T39" i="13"/>
  <c r="U39" i="13" s="1"/>
  <c r="AC39" i="13"/>
  <c r="AB38" i="13" s="1"/>
  <c r="AE38" i="13" s="1"/>
  <c r="C40" i="13"/>
  <c r="D40" i="13"/>
  <c r="M40" i="13"/>
  <c r="E19" i="9" s="1"/>
  <c r="S40" i="13"/>
  <c r="T40" i="13"/>
  <c r="U40" i="13"/>
  <c r="AC40" i="13"/>
  <c r="P17" i="9" s="1"/>
  <c r="C41" i="13"/>
  <c r="D41" i="13"/>
  <c r="F41" i="13"/>
  <c r="S41" i="13"/>
  <c r="V41" i="13" s="1"/>
  <c r="T41" i="13"/>
  <c r="U41" i="13" s="1"/>
  <c r="AC41" i="13"/>
  <c r="AB40" i="13" s="1"/>
  <c r="AE40" i="13" s="1"/>
  <c r="C42" i="13"/>
  <c r="H42" i="13" s="1"/>
  <c r="D42" i="13"/>
  <c r="M42" i="13"/>
  <c r="C23" i="9" s="1"/>
  <c r="S42" i="13"/>
  <c r="T42" i="13"/>
  <c r="U42" i="13"/>
  <c r="AC42" i="13"/>
  <c r="C43" i="13"/>
  <c r="D43" i="13"/>
  <c r="S43" i="13"/>
  <c r="V43" i="13" s="1"/>
  <c r="T43" i="13"/>
  <c r="U43" i="13" s="1"/>
  <c r="AC43" i="13"/>
  <c r="AB42" i="13" s="1"/>
  <c r="AE42" i="13" s="1"/>
  <c r="C44" i="13"/>
  <c r="D44" i="13"/>
  <c r="M44" i="13"/>
  <c r="E23" i="9" s="1"/>
  <c r="S44" i="13"/>
  <c r="T44" i="13"/>
  <c r="U44" i="13" s="1"/>
  <c r="AC44" i="13"/>
  <c r="P21" i="9" s="1"/>
  <c r="C45" i="13"/>
  <c r="D45" i="13"/>
  <c r="S45" i="13"/>
  <c r="V45" i="13" s="1"/>
  <c r="T45" i="13"/>
  <c r="U45" i="13" s="1"/>
  <c r="AC45" i="13"/>
  <c r="AB44" i="13" s="1"/>
  <c r="AE44" i="13" s="1"/>
  <c r="C46" i="13"/>
  <c r="D46" i="13"/>
  <c r="H46" i="13"/>
  <c r="M46" i="13"/>
  <c r="C27" i="9" s="1"/>
  <c r="S46" i="13"/>
  <c r="T46" i="13"/>
  <c r="U46" i="13" s="1"/>
  <c r="AC46" i="13"/>
  <c r="C47" i="13"/>
  <c r="D47" i="13"/>
  <c r="S47" i="13"/>
  <c r="V47" i="13" s="1"/>
  <c r="T47" i="13"/>
  <c r="U47" i="13" s="1"/>
  <c r="AC47" i="13"/>
  <c r="AB46" i="13" s="1"/>
  <c r="AE46" i="13" s="1"/>
  <c r="C48" i="13"/>
  <c r="D48" i="13"/>
  <c r="M48" i="13"/>
  <c r="S48" i="13"/>
  <c r="T48" i="13"/>
  <c r="U48" i="13"/>
  <c r="AC48" i="13"/>
  <c r="P25" i="9" s="1"/>
  <c r="C49" i="13"/>
  <c r="D49" i="13"/>
  <c r="S49" i="13"/>
  <c r="V49" i="13" s="1"/>
  <c r="T49" i="13"/>
  <c r="U49" i="13" s="1"/>
  <c r="AC49" i="13"/>
  <c r="AB48" i="13" s="1"/>
  <c r="AE48" i="13" s="1"/>
  <c r="C50" i="13"/>
  <c r="H48" i="13" s="1"/>
  <c r="D50" i="13"/>
  <c r="M50" i="13"/>
  <c r="S50" i="13"/>
  <c r="T50" i="13"/>
  <c r="U50" i="13"/>
  <c r="AC50" i="13"/>
  <c r="C51" i="13"/>
  <c r="D51" i="13"/>
  <c r="S51" i="13"/>
  <c r="V51" i="13" s="1"/>
  <c r="T51" i="13"/>
  <c r="U51" i="13" s="1"/>
  <c r="AC51" i="13"/>
  <c r="AB50" i="13" s="1"/>
  <c r="AE50" i="13" s="1"/>
  <c r="C52" i="13"/>
  <c r="D52" i="13"/>
  <c r="M52" i="13"/>
  <c r="G29" i="9" s="1"/>
  <c r="S52" i="13"/>
  <c r="T52" i="13"/>
  <c r="U52" i="13" s="1"/>
  <c r="AC52" i="13"/>
  <c r="P29" i="9" s="1"/>
  <c r="C53" i="13"/>
  <c r="D53" i="13"/>
  <c r="S53" i="13"/>
  <c r="V53" i="13" s="1"/>
  <c r="T53" i="13"/>
  <c r="U53" i="13" s="1"/>
  <c r="AC53" i="13"/>
  <c r="AB52" i="13" s="1"/>
  <c r="AE52" i="13" s="1"/>
  <c r="C54" i="13"/>
  <c r="D54" i="13"/>
  <c r="H54" i="13"/>
  <c r="M54" i="13"/>
  <c r="G31" i="9" s="1"/>
  <c r="S54" i="13"/>
  <c r="T54" i="13"/>
  <c r="U54" i="13" s="1"/>
  <c r="AC54" i="13"/>
  <c r="C55" i="13"/>
  <c r="D55" i="13"/>
  <c r="S55" i="13"/>
  <c r="V55" i="13" s="1"/>
  <c r="T55" i="13"/>
  <c r="U55" i="13" s="1"/>
  <c r="AC55" i="13"/>
  <c r="AB54" i="13" s="1"/>
  <c r="AE54" i="13" s="1"/>
  <c r="C56" i="13"/>
  <c r="D56" i="13"/>
  <c r="M56" i="13"/>
  <c r="E35" i="9" s="1"/>
  <c r="S56" i="13"/>
  <c r="T56" i="13"/>
  <c r="U56" i="13"/>
  <c r="AC56" i="13"/>
  <c r="P33" i="9" s="1"/>
  <c r="C57" i="13"/>
  <c r="D57" i="13"/>
  <c r="S57" i="13"/>
  <c r="V57" i="13" s="1"/>
  <c r="T57" i="13"/>
  <c r="U57" i="13" s="1"/>
  <c r="AC57" i="13"/>
  <c r="AB56" i="13" s="1"/>
  <c r="AE56" i="13" s="1"/>
  <c r="C58" i="13"/>
  <c r="H58" i="13" s="1"/>
  <c r="D58" i="13"/>
  <c r="M58" i="13"/>
  <c r="C39" i="9" s="1"/>
  <c r="S58" i="13"/>
  <c r="T58" i="13"/>
  <c r="U58" i="13"/>
  <c r="AC58" i="13"/>
  <c r="C59" i="13"/>
  <c r="D59" i="13"/>
  <c r="S59" i="13"/>
  <c r="V59" i="13" s="1"/>
  <c r="T59" i="13"/>
  <c r="U59" i="13" s="1"/>
  <c r="AC59" i="13"/>
  <c r="AB58" i="13" s="1"/>
  <c r="AE58" i="13" s="1"/>
  <c r="C60" i="13"/>
  <c r="D60" i="13"/>
  <c r="M60" i="13"/>
  <c r="E39" i="9" s="1"/>
  <c r="S60" i="13"/>
  <c r="T60" i="13"/>
  <c r="U60" i="13" s="1"/>
  <c r="AC60" i="13"/>
  <c r="P37" i="9" s="1"/>
  <c r="C61" i="13"/>
  <c r="D61" i="13"/>
  <c r="S61" i="13"/>
  <c r="V61" i="13" s="1"/>
  <c r="T61" i="13"/>
  <c r="U61" i="13" s="1"/>
  <c r="AC61" i="13"/>
  <c r="AB60" i="13" s="1"/>
  <c r="AE60" i="13" s="1"/>
  <c r="C62" i="13"/>
  <c r="D62" i="13"/>
  <c r="H62" i="13"/>
  <c r="M62" i="13"/>
  <c r="C43" i="9" s="1"/>
  <c r="S62" i="13"/>
  <c r="T62" i="13"/>
  <c r="U62" i="13" s="1"/>
  <c r="AC62" i="13"/>
  <c r="C63" i="13"/>
  <c r="D63" i="13"/>
  <c r="S63" i="13"/>
  <c r="V63" i="13" s="1"/>
  <c r="T63" i="13"/>
  <c r="U63" i="13" s="1"/>
  <c r="AC63" i="13"/>
  <c r="AB62" i="13" s="1"/>
  <c r="AE62" i="13" s="1"/>
  <c r="C64" i="13"/>
  <c r="D64" i="13"/>
  <c r="M64" i="13"/>
  <c r="S64" i="13"/>
  <c r="T64" i="13"/>
  <c r="U64" i="13"/>
  <c r="AC64" i="13"/>
  <c r="P41" i="9" s="1"/>
  <c r="C65" i="13"/>
  <c r="D65" i="13"/>
  <c r="S65" i="13"/>
  <c r="V65" i="13" s="1"/>
  <c r="T65" i="13"/>
  <c r="U65" i="13" s="1"/>
  <c r="AC65" i="13"/>
  <c r="AB64" i="13" s="1"/>
  <c r="AE64" i="13" s="1"/>
  <c r="C66" i="13"/>
  <c r="H66" i="13" s="1"/>
  <c r="D66" i="13"/>
  <c r="M66" i="13"/>
  <c r="S66" i="13"/>
  <c r="T66" i="13"/>
  <c r="U66" i="13"/>
  <c r="AC66" i="13"/>
  <c r="C67" i="13"/>
  <c r="D67" i="13"/>
  <c r="S67" i="13"/>
  <c r="V67" i="13" s="1"/>
  <c r="T67" i="13"/>
  <c r="U67" i="13" s="1"/>
  <c r="AC67" i="13"/>
  <c r="AB66" i="13" s="1"/>
  <c r="AE66" i="13" s="1"/>
  <c r="C68" i="13"/>
  <c r="D68" i="13"/>
  <c r="M68" i="13"/>
  <c r="G45" i="9" s="1"/>
  <c r="S68" i="13"/>
  <c r="T68" i="13"/>
  <c r="U68" i="13" s="1"/>
  <c r="AC68" i="13"/>
  <c r="P45" i="9" s="1"/>
  <c r="C69" i="13"/>
  <c r="D69" i="13"/>
  <c r="S69" i="13"/>
  <c r="V69" i="13" s="1"/>
  <c r="T69" i="13"/>
  <c r="U69" i="13" s="1"/>
  <c r="AC69" i="13"/>
  <c r="AB68" i="13" s="1"/>
  <c r="AE68" i="13" s="1"/>
  <c r="C70" i="13"/>
  <c r="D70" i="13"/>
  <c r="H70" i="13"/>
  <c r="M70" i="13"/>
  <c r="H53" i="9" s="1"/>
  <c r="S70" i="13"/>
  <c r="T70" i="13"/>
  <c r="U70" i="13" s="1"/>
  <c r="AC70" i="13"/>
  <c r="C71" i="13"/>
  <c r="D71" i="13"/>
  <c r="S71" i="13"/>
  <c r="V71" i="13" s="1"/>
  <c r="T71" i="13"/>
  <c r="U71" i="13" s="1"/>
  <c r="AC71" i="13"/>
  <c r="AB70" i="13" s="1"/>
  <c r="AE70" i="13" s="1"/>
  <c r="C72" i="13"/>
  <c r="D72" i="13"/>
  <c r="M72" i="13"/>
  <c r="E51" i="9" s="1"/>
  <c r="S72" i="13"/>
  <c r="T72" i="13"/>
  <c r="U72" i="13"/>
  <c r="AC72" i="13"/>
  <c r="P49" i="9" s="1"/>
  <c r="C73" i="13"/>
  <c r="D73" i="13"/>
  <c r="S73" i="13"/>
  <c r="V73" i="13" s="1"/>
  <c r="T73" i="13"/>
  <c r="U73" i="13" s="1"/>
  <c r="AC73" i="13"/>
  <c r="AB72" i="13" s="1"/>
  <c r="AE72" i="13" s="1"/>
  <c r="C74" i="13"/>
  <c r="J72" i="13" s="1"/>
  <c r="D74" i="13"/>
  <c r="M74" i="13"/>
  <c r="C55" i="9" s="1"/>
  <c r="S74" i="13"/>
  <c r="T74" i="13"/>
  <c r="U74" i="13"/>
  <c r="AC74" i="13"/>
  <c r="C75" i="13"/>
  <c r="D75" i="13"/>
  <c r="S75" i="13"/>
  <c r="V75" i="13" s="1"/>
  <c r="T75" i="13"/>
  <c r="U75" i="13" s="1"/>
  <c r="AC75" i="13"/>
  <c r="N54" i="9" s="1"/>
  <c r="C76" i="13"/>
  <c r="D76" i="13"/>
  <c r="M76" i="13"/>
  <c r="E55" i="9" s="1"/>
  <c r="S76" i="13"/>
  <c r="T76" i="13"/>
  <c r="U76" i="13" s="1"/>
  <c r="AC76" i="13"/>
  <c r="P53" i="9" s="1"/>
  <c r="C77" i="13"/>
  <c r="D77" i="13"/>
  <c r="S77" i="13"/>
  <c r="V77" i="13" s="1"/>
  <c r="T77" i="13"/>
  <c r="U77" i="13" s="1"/>
  <c r="AC77" i="13"/>
  <c r="AB76" i="13" s="1"/>
  <c r="AE76" i="13" s="1"/>
  <c r="C78" i="13"/>
  <c r="D78" i="13"/>
  <c r="H78" i="13"/>
  <c r="M78" i="13"/>
  <c r="E57" i="9" s="1"/>
  <c r="S78" i="13"/>
  <c r="T78" i="13"/>
  <c r="U78" i="13" s="1"/>
  <c r="AC78" i="13"/>
  <c r="C79" i="13"/>
  <c r="D79" i="13"/>
  <c r="S79" i="13"/>
  <c r="V79" i="13" s="1"/>
  <c r="T79" i="13"/>
  <c r="U79" i="13" s="1"/>
  <c r="AC79" i="13"/>
  <c r="P56" i="9" s="1"/>
  <c r="C80" i="13"/>
  <c r="D80" i="13"/>
  <c r="M80" i="13"/>
  <c r="G57" i="9" s="1"/>
  <c r="S80" i="13"/>
  <c r="T80" i="13"/>
  <c r="U80" i="13"/>
  <c r="AC80" i="13"/>
  <c r="C81" i="13"/>
  <c r="D81" i="13"/>
  <c r="S81" i="13"/>
  <c r="V81" i="13" s="1"/>
  <c r="T81" i="13"/>
  <c r="U81" i="13" s="1"/>
  <c r="AC81" i="13"/>
  <c r="AB80" i="13" s="1"/>
  <c r="AE80" i="13" s="1"/>
  <c r="C82" i="13"/>
  <c r="J80" i="13" s="1"/>
  <c r="D82" i="13"/>
  <c r="M82" i="13"/>
  <c r="G59" i="9" s="1"/>
  <c r="S82" i="13"/>
  <c r="T82" i="13"/>
  <c r="U82" i="13"/>
  <c r="AC82" i="13"/>
  <c r="C83" i="13"/>
  <c r="D83" i="13"/>
  <c r="S83" i="13"/>
  <c r="V83" i="13" s="1"/>
  <c r="T83" i="13"/>
  <c r="U83" i="13" s="1"/>
  <c r="AC83" i="13"/>
  <c r="P60" i="9" s="1"/>
  <c r="C84" i="13"/>
  <c r="D84" i="13"/>
  <c r="M84" i="13"/>
  <c r="E63" i="9" s="1"/>
  <c r="S84" i="13"/>
  <c r="T84" i="13"/>
  <c r="U84" i="13" s="1"/>
  <c r="AC84" i="13"/>
  <c r="C85" i="13"/>
  <c r="D85" i="13"/>
  <c r="S85" i="13"/>
  <c r="V85" i="13" s="1"/>
  <c r="T85" i="13"/>
  <c r="U85" i="13" s="1"/>
  <c r="AC85" i="13"/>
  <c r="AB84" i="13" s="1"/>
  <c r="AE84" i="13" s="1"/>
  <c r="C86" i="13"/>
  <c r="D86" i="13"/>
  <c r="H86" i="13"/>
  <c r="M86" i="13"/>
  <c r="E65" i="9" s="1"/>
  <c r="S86" i="13"/>
  <c r="T86" i="13"/>
  <c r="U86" i="13" s="1"/>
  <c r="AC86" i="13"/>
  <c r="C87" i="13"/>
  <c r="D87" i="13"/>
  <c r="S87" i="13"/>
  <c r="V87" i="13" s="1"/>
  <c r="T87" i="13"/>
  <c r="U87" i="13" s="1"/>
  <c r="AC87" i="13"/>
  <c r="P64" i="9" s="1"/>
  <c r="C88" i="13"/>
  <c r="D88" i="13"/>
  <c r="M88" i="13"/>
  <c r="G65" i="9" s="1"/>
  <c r="S88" i="13"/>
  <c r="T88" i="13"/>
  <c r="U88" i="13"/>
  <c r="AC88" i="13"/>
  <c r="C89" i="13"/>
  <c r="D89" i="13"/>
  <c r="S89" i="13"/>
  <c r="V89" i="13" s="1"/>
  <c r="T89" i="13"/>
  <c r="U89" i="13" s="1"/>
  <c r="AC89" i="13"/>
  <c r="AB88" i="13" s="1"/>
  <c r="AE88" i="13" s="1"/>
  <c r="C90" i="13"/>
  <c r="D90" i="13"/>
  <c r="M90" i="13"/>
  <c r="G67" i="9" s="1"/>
  <c r="S90" i="13"/>
  <c r="T90" i="13"/>
  <c r="U90" i="13"/>
  <c r="AC90" i="13"/>
  <c r="C91" i="13"/>
  <c r="D91" i="13"/>
  <c r="S91" i="13"/>
  <c r="V91" i="13" s="1"/>
  <c r="T91" i="13"/>
  <c r="U91" i="13" s="1"/>
  <c r="AC91" i="13"/>
  <c r="P68" i="9" s="1"/>
  <c r="C92" i="13"/>
  <c r="D92" i="13"/>
  <c r="M92" i="13"/>
  <c r="E71" i="9" s="1"/>
  <c r="S92" i="13"/>
  <c r="T92" i="13"/>
  <c r="U92" i="13" s="1"/>
  <c r="AC92" i="13"/>
  <c r="C93" i="13"/>
  <c r="D93" i="13"/>
  <c r="S93" i="13"/>
  <c r="V93" i="13" s="1"/>
  <c r="T93" i="13"/>
  <c r="U93" i="13" s="1"/>
  <c r="AC93" i="13"/>
  <c r="AB92" i="13" s="1"/>
  <c r="AE92" i="13" s="1"/>
  <c r="C94" i="13"/>
  <c r="D94" i="13"/>
  <c r="H94" i="13"/>
  <c r="M94" i="13"/>
  <c r="E73" i="9" s="1"/>
  <c r="S94" i="13"/>
  <c r="T94" i="13"/>
  <c r="U94" i="13" s="1"/>
  <c r="AC94" i="13"/>
  <c r="C95" i="13"/>
  <c r="D95" i="13"/>
  <c r="S95" i="13"/>
  <c r="V95" i="13" s="1"/>
  <c r="T95" i="13"/>
  <c r="U95" i="13" s="1"/>
  <c r="AC95" i="13"/>
  <c r="P72" i="9" s="1"/>
  <c r="C96" i="13"/>
  <c r="D96" i="13"/>
  <c r="J96" i="13"/>
  <c r="M96" i="13"/>
  <c r="G73" i="9" s="1"/>
  <c r="S96" i="13"/>
  <c r="T96" i="13"/>
  <c r="U96" i="13"/>
  <c r="AC96" i="13"/>
  <c r="C97" i="13"/>
  <c r="D97" i="13"/>
  <c r="S97" i="13"/>
  <c r="V97" i="13" s="1"/>
  <c r="T97" i="13"/>
  <c r="U97" i="13" s="1"/>
  <c r="AC97" i="13"/>
  <c r="AB96" i="13" s="1"/>
  <c r="AE96" i="13" s="1"/>
  <c r="C98" i="13"/>
  <c r="F97" i="13" s="1"/>
  <c r="D98" i="13"/>
  <c r="M98" i="13"/>
  <c r="G75" i="9" s="1"/>
  <c r="S98" i="13"/>
  <c r="T98" i="13"/>
  <c r="U98" i="13"/>
  <c r="AC98" i="13"/>
  <c r="C99" i="13"/>
  <c r="D99" i="13"/>
  <c r="S99" i="13"/>
  <c r="V99" i="13" s="1"/>
  <c r="T99" i="13"/>
  <c r="U99" i="13" s="1"/>
  <c r="AC99" i="13"/>
  <c r="P76" i="9" s="1"/>
  <c r="C100" i="13"/>
  <c r="F99" i="13" s="1"/>
  <c r="D100" i="13"/>
  <c r="M100" i="13"/>
  <c r="E79" i="9" s="1"/>
  <c r="S100" i="13"/>
  <c r="T100" i="13"/>
  <c r="U100" i="13"/>
  <c r="AC100" i="13"/>
  <c r="C101" i="13"/>
  <c r="D101" i="13"/>
  <c r="S101" i="13"/>
  <c r="V101" i="13" s="1"/>
  <c r="T101" i="13"/>
  <c r="U101" i="13" s="1"/>
  <c r="AC101" i="13"/>
  <c r="AB100" i="13" s="1"/>
  <c r="AE100" i="13" s="1"/>
  <c r="C102" i="13"/>
  <c r="E102" i="13" s="1"/>
  <c r="D102" i="13"/>
  <c r="M102" i="13"/>
  <c r="E81" i="9" s="1"/>
  <c r="S102" i="13"/>
  <c r="T102" i="13"/>
  <c r="U102" i="13"/>
  <c r="AC102" i="13"/>
  <c r="C103" i="13"/>
  <c r="D103" i="13"/>
  <c r="F103" i="13"/>
  <c r="S103" i="13"/>
  <c r="T103" i="13"/>
  <c r="U103" i="13" s="1"/>
  <c r="AC103" i="13"/>
  <c r="P80" i="9" s="1"/>
  <c r="C104" i="13"/>
  <c r="E104" i="13" s="1"/>
  <c r="D104" i="13"/>
  <c r="M104" i="13"/>
  <c r="G81" i="9" s="1"/>
  <c r="S104" i="13"/>
  <c r="T104" i="13"/>
  <c r="U104" i="13" s="1"/>
  <c r="AC104" i="13"/>
  <c r="C105" i="13"/>
  <c r="F104" i="13" s="1"/>
  <c r="D105" i="13"/>
  <c r="S105" i="13"/>
  <c r="T105" i="13"/>
  <c r="U105" i="13" s="1"/>
  <c r="AC105" i="13"/>
  <c r="AB104" i="13" s="1"/>
  <c r="AE104" i="13" s="1"/>
  <c r="C106" i="13"/>
  <c r="E106" i="13" s="1"/>
  <c r="D106" i="13"/>
  <c r="M106" i="13"/>
  <c r="G83" i="9" s="1"/>
  <c r="S106" i="13"/>
  <c r="T106" i="13"/>
  <c r="U106" i="13" s="1"/>
  <c r="AC106" i="13"/>
  <c r="C107" i="13"/>
  <c r="J107" i="13" s="1"/>
  <c r="D107" i="13"/>
  <c r="S107" i="13"/>
  <c r="V107" i="13" s="1"/>
  <c r="T107" i="13"/>
  <c r="U107" i="13" s="1"/>
  <c r="AC107" i="13"/>
  <c r="C108" i="13"/>
  <c r="E108" i="13" s="1"/>
  <c r="D108" i="13"/>
  <c r="M108" i="13"/>
  <c r="E87" i="9" s="1"/>
  <c r="S108" i="13"/>
  <c r="T108" i="13"/>
  <c r="U108" i="13"/>
  <c r="AC108" i="13"/>
  <c r="C109" i="13"/>
  <c r="D109" i="13"/>
  <c r="S109" i="13"/>
  <c r="V109" i="13" s="1"/>
  <c r="T109" i="13"/>
  <c r="U109" i="13" s="1"/>
  <c r="AC109" i="13"/>
  <c r="AB108" i="13" s="1"/>
  <c r="AE108" i="13" s="1"/>
  <c r="C110" i="13"/>
  <c r="E110" i="13" s="1"/>
  <c r="D110" i="13"/>
  <c r="J110" i="13"/>
  <c r="M110" i="13"/>
  <c r="E89" i="9" s="1"/>
  <c r="S110" i="13"/>
  <c r="T110" i="13"/>
  <c r="U110" i="13"/>
  <c r="AC110" i="13"/>
  <c r="C111" i="13"/>
  <c r="D111" i="13"/>
  <c r="F111" i="13"/>
  <c r="S111" i="13"/>
  <c r="T111" i="13"/>
  <c r="U111" i="13" s="1"/>
  <c r="AC111" i="13"/>
  <c r="P88" i="9" s="1"/>
  <c r="C112" i="13"/>
  <c r="E112" i="13" s="1"/>
  <c r="D112" i="13"/>
  <c r="H112" i="13"/>
  <c r="M112" i="13"/>
  <c r="G89" i="9" s="1"/>
  <c r="S112" i="13"/>
  <c r="T112" i="13"/>
  <c r="U112" i="13" s="1"/>
  <c r="AC112" i="13"/>
  <c r="O95" i="9" s="1"/>
  <c r="C113" i="13"/>
  <c r="D113" i="13"/>
  <c r="S113" i="13"/>
  <c r="T113" i="13"/>
  <c r="U113" i="13"/>
  <c r="AC113" i="13"/>
  <c r="P96" i="9" s="1"/>
  <c r="C114" i="13"/>
  <c r="D114" i="13"/>
  <c r="E114" i="13"/>
  <c r="M114" i="13"/>
  <c r="S114" i="13"/>
  <c r="T114" i="13"/>
  <c r="U114" i="13"/>
  <c r="AC114" i="13"/>
  <c r="O97" i="9" s="1"/>
  <c r="C115" i="13"/>
  <c r="G113" i="13" s="1"/>
  <c r="D115" i="13"/>
  <c r="S115" i="13"/>
  <c r="T115" i="13"/>
  <c r="U115" i="13" s="1"/>
  <c r="AC115" i="13"/>
  <c r="C116" i="13"/>
  <c r="D116" i="13"/>
  <c r="E116" i="13"/>
  <c r="F116" i="13"/>
  <c r="M116" i="13"/>
  <c r="E95" i="9" s="1"/>
  <c r="S116" i="13"/>
  <c r="T116" i="13"/>
  <c r="U116" i="13" s="1"/>
  <c r="AC116" i="13"/>
  <c r="M99" i="9" s="1"/>
  <c r="C117" i="13"/>
  <c r="D117" i="13"/>
  <c r="C118" i="13"/>
  <c r="G117" i="13" s="1"/>
  <c r="D118" i="13"/>
  <c r="M118" i="13"/>
  <c r="F101" i="9" s="1"/>
  <c r="C119" i="13"/>
  <c r="D119" i="13"/>
  <c r="M119" i="13"/>
  <c r="C120" i="13"/>
  <c r="I120" i="13" s="1"/>
  <c r="D120" i="13"/>
  <c r="M120" i="13"/>
  <c r="D103" i="9" s="1"/>
  <c r="C121" i="13"/>
  <c r="D121" i="13"/>
  <c r="G121" i="13"/>
  <c r="H121" i="13"/>
  <c r="J121" i="13"/>
  <c r="B3" i="14"/>
  <c r="AC7" i="14" s="1"/>
  <c r="S3" i="14"/>
  <c r="C6" i="14"/>
  <c r="D6" i="14"/>
  <c r="E6" i="14"/>
  <c r="S6" i="14"/>
  <c r="X6" i="14" s="1"/>
  <c r="T6" i="14"/>
  <c r="U6" i="14" s="1"/>
  <c r="C7" i="14"/>
  <c r="F7" i="14" s="1"/>
  <c r="D7" i="14"/>
  <c r="S7" i="14"/>
  <c r="T7" i="14"/>
  <c r="U7" i="14" s="1"/>
  <c r="V7" i="14"/>
  <c r="C8" i="14"/>
  <c r="D8" i="14"/>
  <c r="M8" i="14"/>
  <c r="S8" i="14"/>
  <c r="T8" i="14"/>
  <c r="U8" i="14" s="1"/>
  <c r="C9" i="14"/>
  <c r="D9" i="14"/>
  <c r="S9" i="14"/>
  <c r="X8" i="14" s="1"/>
  <c r="T9" i="14"/>
  <c r="U9" i="14" s="1"/>
  <c r="C10" i="14"/>
  <c r="D10" i="14"/>
  <c r="S10" i="14"/>
  <c r="T10" i="14"/>
  <c r="U10" i="14" s="1"/>
  <c r="C11" i="14"/>
  <c r="D11" i="14"/>
  <c r="S11" i="14"/>
  <c r="Z10" i="14" s="1"/>
  <c r="T11" i="14"/>
  <c r="U11" i="14" s="1"/>
  <c r="C12" i="14"/>
  <c r="D12" i="14"/>
  <c r="S12" i="14"/>
  <c r="T12" i="14"/>
  <c r="U12" i="14" s="1"/>
  <c r="C13" i="14"/>
  <c r="F13" i="14" s="1"/>
  <c r="D13" i="14"/>
  <c r="S13" i="14"/>
  <c r="T13" i="14"/>
  <c r="U13" i="14" s="1"/>
  <c r="C14" i="14"/>
  <c r="D14" i="14"/>
  <c r="M14" i="14"/>
  <c r="S14" i="14"/>
  <c r="Z13" i="14" s="1"/>
  <c r="T14" i="14"/>
  <c r="U14" i="14" s="1"/>
  <c r="C15" i="14"/>
  <c r="F15" i="14" s="1"/>
  <c r="D15" i="14"/>
  <c r="S15" i="14"/>
  <c r="T15" i="14"/>
  <c r="U15" i="14" s="1"/>
  <c r="V15" i="14"/>
  <c r="C16" i="14"/>
  <c r="D16" i="14"/>
  <c r="M16" i="14"/>
  <c r="S16" i="14"/>
  <c r="T16" i="14"/>
  <c r="U16" i="14" s="1"/>
  <c r="C17" i="14"/>
  <c r="D17" i="14"/>
  <c r="S17" i="14"/>
  <c r="T17" i="14"/>
  <c r="U17" i="14" s="1"/>
  <c r="C18" i="14"/>
  <c r="D18" i="14"/>
  <c r="S18" i="14"/>
  <c r="T18" i="14"/>
  <c r="U18" i="14" s="1"/>
  <c r="C19" i="14"/>
  <c r="D19" i="14"/>
  <c r="S19" i="14"/>
  <c r="T19" i="14"/>
  <c r="U19" i="14" s="1"/>
  <c r="C20" i="14"/>
  <c r="D20" i="14"/>
  <c r="S20" i="14"/>
  <c r="T20" i="14"/>
  <c r="U20" i="14" s="1"/>
  <c r="C21" i="14"/>
  <c r="F21" i="14" s="1"/>
  <c r="D21" i="14"/>
  <c r="S21" i="14"/>
  <c r="T21" i="14"/>
  <c r="U21" i="14" s="1"/>
  <c r="C22" i="14"/>
  <c r="D22" i="14"/>
  <c r="M22" i="14"/>
  <c r="S22" i="14"/>
  <c r="X22" i="14" s="1"/>
  <c r="T22" i="14"/>
  <c r="U22" i="14" s="1"/>
  <c r="C23" i="14"/>
  <c r="F23" i="14" s="1"/>
  <c r="D23" i="14"/>
  <c r="S23" i="14"/>
  <c r="T23" i="14"/>
  <c r="U23" i="14" s="1"/>
  <c r="V23" i="14"/>
  <c r="C24" i="14"/>
  <c r="D24" i="14"/>
  <c r="M24" i="14"/>
  <c r="S24" i="14"/>
  <c r="T24" i="14"/>
  <c r="U24" i="14" s="1"/>
  <c r="C25" i="14"/>
  <c r="D25" i="14"/>
  <c r="S25" i="14"/>
  <c r="T25" i="14"/>
  <c r="U25" i="14" s="1"/>
  <c r="C26" i="14"/>
  <c r="D26" i="14"/>
  <c r="S26" i="14"/>
  <c r="T26" i="14"/>
  <c r="U26" i="14" s="1"/>
  <c r="C27" i="14"/>
  <c r="D27" i="14"/>
  <c r="S27" i="14"/>
  <c r="Z24" i="14" s="1"/>
  <c r="T27" i="14"/>
  <c r="U27" i="14" s="1"/>
  <c r="C28" i="14"/>
  <c r="D28" i="14"/>
  <c r="E28" i="14"/>
  <c r="M28" i="14"/>
  <c r="S28" i="14"/>
  <c r="T28" i="14"/>
  <c r="U28" i="14" s="1"/>
  <c r="C29" i="14"/>
  <c r="D29" i="14"/>
  <c r="S29" i="14"/>
  <c r="Z28" i="14" s="1"/>
  <c r="T29" i="14"/>
  <c r="U29" i="14" s="1"/>
  <c r="C30" i="14"/>
  <c r="D30" i="14"/>
  <c r="E30" i="14"/>
  <c r="M30" i="14"/>
  <c r="S30" i="14"/>
  <c r="T30" i="14"/>
  <c r="U30" i="14" s="1"/>
  <c r="C31" i="14"/>
  <c r="D31" i="14"/>
  <c r="S31" i="14"/>
  <c r="Z30" i="14" s="1"/>
  <c r="T31" i="14"/>
  <c r="U31" i="14" s="1"/>
  <c r="C32" i="14"/>
  <c r="D32" i="14"/>
  <c r="E32" i="14"/>
  <c r="M32" i="14"/>
  <c r="S32" i="14"/>
  <c r="T32" i="14"/>
  <c r="U32" i="14" s="1"/>
  <c r="C33" i="14"/>
  <c r="D33" i="14"/>
  <c r="S33" i="14"/>
  <c r="Z32" i="14" s="1"/>
  <c r="T33" i="14"/>
  <c r="U33" i="14" s="1"/>
  <c r="C34" i="14"/>
  <c r="D34" i="14"/>
  <c r="E34" i="14"/>
  <c r="M34" i="14"/>
  <c r="S34" i="14"/>
  <c r="T34" i="14"/>
  <c r="U34" i="14" s="1"/>
  <c r="C35" i="14"/>
  <c r="D35" i="14"/>
  <c r="S35" i="14"/>
  <c r="Z34" i="14" s="1"/>
  <c r="T35" i="14"/>
  <c r="U35" i="14" s="1"/>
  <c r="C36" i="14"/>
  <c r="D36" i="14"/>
  <c r="E36" i="14"/>
  <c r="M36" i="14"/>
  <c r="S36" i="14"/>
  <c r="T36" i="14"/>
  <c r="U36" i="14" s="1"/>
  <c r="C37" i="14"/>
  <c r="D37" i="14"/>
  <c r="S37" i="14"/>
  <c r="X36" i="14" s="1"/>
  <c r="T37" i="14"/>
  <c r="U37" i="14" s="1"/>
  <c r="C38" i="14"/>
  <c r="D38" i="14"/>
  <c r="E38" i="14"/>
  <c r="M38" i="14"/>
  <c r="S38" i="14"/>
  <c r="T38" i="14"/>
  <c r="U38" i="14" s="1"/>
  <c r="C39" i="14"/>
  <c r="D39" i="14"/>
  <c r="S39" i="14"/>
  <c r="X38" i="14" s="1"/>
  <c r="T39" i="14"/>
  <c r="U39" i="14" s="1"/>
  <c r="C40" i="14"/>
  <c r="D40" i="14"/>
  <c r="E40" i="14"/>
  <c r="M40" i="14"/>
  <c r="S40" i="14"/>
  <c r="T40" i="14"/>
  <c r="U40" i="14" s="1"/>
  <c r="C41" i="14"/>
  <c r="D41" i="14"/>
  <c r="S41" i="14"/>
  <c r="Z40" i="14" s="1"/>
  <c r="T41" i="14"/>
  <c r="U41" i="14" s="1"/>
  <c r="C42" i="14"/>
  <c r="D42" i="14"/>
  <c r="E42" i="14"/>
  <c r="M42" i="14"/>
  <c r="S42" i="14"/>
  <c r="T42" i="14"/>
  <c r="U42" i="14" s="1"/>
  <c r="C43" i="14"/>
  <c r="D43" i="14"/>
  <c r="S43" i="14"/>
  <c r="Z42" i="14" s="1"/>
  <c r="T43" i="14"/>
  <c r="U43" i="14" s="1"/>
  <c r="C44" i="14"/>
  <c r="D44" i="14"/>
  <c r="E44" i="14"/>
  <c r="M44" i="14"/>
  <c r="S44" i="14"/>
  <c r="T44" i="14"/>
  <c r="U44" i="14" s="1"/>
  <c r="C45" i="14"/>
  <c r="D45" i="14"/>
  <c r="S45" i="14"/>
  <c r="Z44" i="14" s="1"/>
  <c r="T45" i="14"/>
  <c r="U45" i="14" s="1"/>
  <c r="C46" i="14"/>
  <c r="D46" i="14"/>
  <c r="E46" i="14"/>
  <c r="M46" i="14"/>
  <c r="S46" i="14"/>
  <c r="T46" i="14"/>
  <c r="U46" i="14" s="1"/>
  <c r="C47" i="14"/>
  <c r="D47" i="14"/>
  <c r="S47" i="14"/>
  <c r="X46" i="14" s="1"/>
  <c r="T47" i="14"/>
  <c r="U47" i="14" s="1"/>
  <c r="C48" i="14"/>
  <c r="D48" i="14"/>
  <c r="E48" i="14"/>
  <c r="M48" i="14"/>
  <c r="S48" i="14"/>
  <c r="T48" i="14"/>
  <c r="U48" i="14" s="1"/>
  <c r="C49" i="14"/>
  <c r="D49" i="14"/>
  <c r="S49" i="14"/>
  <c r="Z48" i="14" s="1"/>
  <c r="T49" i="14"/>
  <c r="U49" i="14" s="1"/>
  <c r="C50" i="14"/>
  <c r="D50" i="14"/>
  <c r="E50" i="14"/>
  <c r="M50" i="14"/>
  <c r="S50" i="14"/>
  <c r="T50" i="14"/>
  <c r="U50" i="14" s="1"/>
  <c r="C51" i="14"/>
  <c r="D51" i="14"/>
  <c r="S51" i="14"/>
  <c r="Z50" i="14" s="1"/>
  <c r="T51" i="14"/>
  <c r="U51" i="14" s="1"/>
  <c r="C52" i="14"/>
  <c r="D52" i="14"/>
  <c r="E52" i="14"/>
  <c r="M52" i="14"/>
  <c r="S52" i="14"/>
  <c r="T52" i="14"/>
  <c r="U52" i="14" s="1"/>
  <c r="C53" i="14"/>
  <c r="D53" i="14"/>
  <c r="S53" i="14"/>
  <c r="X52" i="14" s="1"/>
  <c r="T53" i="14"/>
  <c r="U53" i="14" s="1"/>
  <c r="C54" i="14"/>
  <c r="D54" i="14"/>
  <c r="E54" i="14"/>
  <c r="M54" i="14"/>
  <c r="S54" i="14"/>
  <c r="T54" i="14"/>
  <c r="U54" i="14" s="1"/>
  <c r="C55" i="14"/>
  <c r="D55" i="14"/>
  <c r="S55" i="14"/>
  <c r="Z54" i="14" s="1"/>
  <c r="T55" i="14"/>
  <c r="U55" i="14" s="1"/>
  <c r="C56" i="14"/>
  <c r="D56" i="14"/>
  <c r="E56" i="14"/>
  <c r="M56" i="14"/>
  <c r="S56" i="14"/>
  <c r="T56" i="14"/>
  <c r="U56" i="14" s="1"/>
  <c r="C57" i="14"/>
  <c r="D57" i="14"/>
  <c r="S57" i="14"/>
  <c r="Z56" i="14" s="1"/>
  <c r="T57" i="14"/>
  <c r="U57" i="14" s="1"/>
  <c r="C58" i="14"/>
  <c r="D58" i="14"/>
  <c r="E58" i="14"/>
  <c r="M58" i="14"/>
  <c r="S58" i="14"/>
  <c r="T58" i="14"/>
  <c r="U58" i="14" s="1"/>
  <c r="C59" i="14"/>
  <c r="D59" i="14"/>
  <c r="S59" i="14"/>
  <c r="Z58" i="14" s="1"/>
  <c r="T59" i="14"/>
  <c r="U59" i="14" s="1"/>
  <c r="C60" i="14"/>
  <c r="D60" i="14"/>
  <c r="E60" i="14"/>
  <c r="M60" i="14"/>
  <c r="S60" i="14"/>
  <c r="T60" i="14"/>
  <c r="U60" i="14" s="1"/>
  <c r="C61" i="14"/>
  <c r="D61" i="14"/>
  <c r="S61" i="14"/>
  <c r="X60" i="14" s="1"/>
  <c r="T61" i="14"/>
  <c r="U61" i="14" s="1"/>
  <c r="C62" i="14"/>
  <c r="D62" i="14"/>
  <c r="E62" i="14"/>
  <c r="M62" i="14"/>
  <c r="S62" i="14"/>
  <c r="T62" i="14"/>
  <c r="U62" i="14" s="1"/>
  <c r="C63" i="14"/>
  <c r="D63" i="14"/>
  <c r="S63" i="14"/>
  <c r="Z62" i="14" s="1"/>
  <c r="T63" i="14"/>
  <c r="U63" i="14" s="1"/>
  <c r="C64" i="14"/>
  <c r="D64" i="14"/>
  <c r="E64" i="14"/>
  <c r="M64" i="14"/>
  <c r="S64" i="14"/>
  <c r="T64" i="14"/>
  <c r="U64" i="14" s="1"/>
  <c r="C65" i="14"/>
  <c r="D65" i="14"/>
  <c r="S65" i="14"/>
  <c r="Z64" i="14" s="1"/>
  <c r="T65" i="14"/>
  <c r="U65" i="14" s="1"/>
  <c r="C66" i="14"/>
  <c r="D66" i="14"/>
  <c r="E66" i="14"/>
  <c r="M66" i="14"/>
  <c r="S66" i="14"/>
  <c r="T66" i="14"/>
  <c r="U66" i="14" s="1"/>
  <c r="C67" i="14"/>
  <c r="D67" i="14"/>
  <c r="S67" i="14"/>
  <c r="X66" i="14" s="1"/>
  <c r="T67" i="14"/>
  <c r="U67" i="14" s="1"/>
  <c r="C68" i="14"/>
  <c r="D68" i="14"/>
  <c r="E68" i="14"/>
  <c r="M68" i="14"/>
  <c r="S68" i="14"/>
  <c r="T68" i="14"/>
  <c r="U68" i="14" s="1"/>
  <c r="C69" i="14"/>
  <c r="D69" i="14"/>
  <c r="S69" i="14"/>
  <c r="Z68" i="14" s="1"/>
  <c r="T69" i="14"/>
  <c r="U69" i="14" s="1"/>
  <c r="C70" i="14"/>
  <c r="D70" i="14"/>
  <c r="E70" i="14"/>
  <c r="M70" i="14"/>
  <c r="S70" i="14"/>
  <c r="T70" i="14"/>
  <c r="U70" i="14" s="1"/>
  <c r="C71" i="14"/>
  <c r="D71" i="14"/>
  <c r="S71" i="14"/>
  <c r="Z69" i="14" s="1"/>
  <c r="T71" i="14"/>
  <c r="U71" i="14" s="1"/>
  <c r="C72" i="14"/>
  <c r="D72" i="14"/>
  <c r="E72" i="14"/>
  <c r="M72" i="14"/>
  <c r="S72" i="14"/>
  <c r="T72" i="14"/>
  <c r="U72" i="14" s="1"/>
  <c r="C73" i="14"/>
  <c r="D73" i="14"/>
  <c r="S73" i="14"/>
  <c r="Z73" i="14" s="1"/>
  <c r="T73" i="14"/>
  <c r="U73" i="14" s="1"/>
  <c r="C74" i="14"/>
  <c r="D74" i="14"/>
  <c r="E74" i="14"/>
  <c r="M74" i="14"/>
  <c r="S74" i="14"/>
  <c r="T74" i="14"/>
  <c r="U74" i="14" s="1"/>
  <c r="C75" i="14"/>
  <c r="D75" i="14"/>
  <c r="S75" i="14"/>
  <c r="Z75" i="14" s="1"/>
  <c r="T75" i="14"/>
  <c r="U75" i="14" s="1"/>
  <c r="C76" i="14"/>
  <c r="D76" i="14"/>
  <c r="E76" i="14"/>
  <c r="M76" i="14"/>
  <c r="S76" i="14"/>
  <c r="T76" i="14"/>
  <c r="U76" i="14" s="1"/>
  <c r="C77" i="14"/>
  <c r="D77" i="14"/>
  <c r="S77" i="14"/>
  <c r="Z76" i="14" s="1"/>
  <c r="T77" i="14"/>
  <c r="U77" i="14" s="1"/>
  <c r="C78" i="14"/>
  <c r="D78" i="14"/>
  <c r="E78" i="14"/>
  <c r="M78" i="14"/>
  <c r="S78" i="14"/>
  <c r="T78" i="14"/>
  <c r="U78" i="14" s="1"/>
  <c r="C79" i="14"/>
  <c r="D79" i="14"/>
  <c r="S79" i="14"/>
  <c r="Z77" i="14" s="1"/>
  <c r="T79" i="14"/>
  <c r="U79" i="14" s="1"/>
  <c r="C80" i="14"/>
  <c r="D80" i="14"/>
  <c r="E80" i="14"/>
  <c r="M80" i="14"/>
  <c r="S80" i="14"/>
  <c r="T80" i="14"/>
  <c r="U80" i="14" s="1"/>
  <c r="C81" i="14"/>
  <c r="D81" i="14"/>
  <c r="S81" i="14"/>
  <c r="Z79" i="14" s="1"/>
  <c r="T81" i="14"/>
  <c r="U81" i="14" s="1"/>
  <c r="C82" i="14"/>
  <c r="D82" i="14"/>
  <c r="E82" i="14"/>
  <c r="M82" i="14"/>
  <c r="S82" i="14"/>
  <c r="T82" i="14"/>
  <c r="U82" i="14" s="1"/>
  <c r="C83" i="14"/>
  <c r="D83" i="14"/>
  <c r="S83" i="14"/>
  <c r="Z81" i="14" s="1"/>
  <c r="T83" i="14"/>
  <c r="U83" i="14" s="1"/>
  <c r="C84" i="14"/>
  <c r="D84" i="14"/>
  <c r="E84" i="14"/>
  <c r="M84" i="14"/>
  <c r="S84" i="14"/>
  <c r="T84" i="14"/>
  <c r="U84" i="14" s="1"/>
  <c r="C85" i="14"/>
  <c r="D85" i="14"/>
  <c r="S85" i="14"/>
  <c r="Z84" i="14" s="1"/>
  <c r="T85" i="14"/>
  <c r="U85" i="14" s="1"/>
  <c r="C86" i="14"/>
  <c r="D86" i="14"/>
  <c r="E86" i="14"/>
  <c r="M86" i="14"/>
  <c r="S86" i="14"/>
  <c r="T86" i="14"/>
  <c r="U86" i="14" s="1"/>
  <c r="C87" i="14"/>
  <c r="D87" i="14"/>
  <c r="S87" i="14"/>
  <c r="Z86" i="14" s="1"/>
  <c r="T87" i="14"/>
  <c r="U87" i="14" s="1"/>
  <c r="C88" i="14"/>
  <c r="D88" i="14"/>
  <c r="E88" i="14"/>
  <c r="M88" i="14"/>
  <c r="S88" i="14"/>
  <c r="T88" i="14"/>
  <c r="U88" i="14" s="1"/>
  <c r="C89" i="14"/>
  <c r="D89" i="14"/>
  <c r="S89" i="14"/>
  <c r="Z88" i="14" s="1"/>
  <c r="T89" i="14"/>
  <c r="U89" i="14" s="1"/>
  <c r="C90" i="14"/>
  <c r="D90" i="14"/>
  <c r="E90" i="14"/>
  <c r="M90" i="14"/>
  <c r="S90" i="14"/>
  <c r="T90" i="14"/>
  <c r="U90" i="14" s="1"/>
  <c r="C91" i="14"/>
  <c r="D91" i="14"/>
  <c r="S91" i="14"/>
  <c r="Z89" i="14" s="1"/>
  <c r="T91" i="14"/>
  <c r="U91" i="14" s="1"/>
  <c r="C92" i="14"/>
  <c r="D92" i="14"/>
  <c r="E92" i="14"/>
  <c r="M92" i="14"/>
  <c r="S92" i="14"/>
  <c r="T92" i="14"/>
  <c r="U92" i="14" s="1"/>
  <c r="C93" i="14"/>
  <c r="D93" i="14"/>
  <c r="S93" i="14"/>
  <c r="Z93" i="14" s="1"/>
  <c r="T93" i="14"/>
  <c r="U93" i="14" s="1"/>
  <c r="C94" i="14"/>
  <c r="D94" i="14"/>
  <c r="E94" i="14"/>
  <c r="M94" i="14"/>
  <c r="S94" i="14"/>
  <c r="T94" i="14"/>
  <c r="U94" i="14" s="1"/>
  <c r="C95" i="14"/>
  <c r="D95" i="14"/>
  <c r="S95" i="14"/>
  <c r="Z95" i="14" s="1"/>
  <c r="T95" i="14"/>
  <c r="U95" i="14" s="1"/>
  <c r="C96" i="14"/>
  <c r="D96" i="14"/>
  <c r="E96" i="14"/>
  <c r="M96" i="14"/>
  <c r="S96" i="14"/>
  <c r="T96" i="14"/>
  <c r="U96" i="14" s="1"/>
  <c r="C97" i="14"/>
  <c r="D97" i="14"/>
  <c r="S97" i="14"/>
  <c r="Z97" i="14" s="1"/>
  <c r="T97" i="14"/>
  <c r="U97" i="14" s="1"/>
  <c r="C98" i="14"/>
  <c r="D98" i="14"/>
  <c r="E98" i="14"/>
  <c r="M98" i="14"/>
  <c r="S98" i="14"/>
  <c r="T98" i="14"/>
  <c r="U98" i="14" s="1"/>
  <c r="C99" i="14"/>
  <c r="D99" i="14"/>
  <c r="S99" i="14"/>
  <c r="Z98" i="14" s="1"/>
  <c r="T99" i="14"/>
  <c r="U99" i="14" s="1"/>
  <c r="C100" i="14"/>
  <c r="D100" i="14"/>
  <c r="E100" i="14"/>
  <c r="M100" i="14"/>
  <c r="S100" i="14"/>
  <c r="T100" i="14"/>
  <c r="U100" i="14" s="1"/>
  <c r="C101" i="14"/>
  <c r="D101" i="14"/>
  <c r="S101" i="14"/>
  <c r="Z99" i="14" s="1"/>
  <c r="T101" i="14"/>
  <c r="U101" i="14" s="1"/>
  <c r="C102" i="14"/>
  <c r="D102" i="14"/>
  <c r="E102" i="14"/>
  <c r="M102" i="14"/>
  <c r="S102" i="14"/>
  <c r="T102" i="14"/>
  <c r="U102" i="14" s="1"/>
  <c r="C103" i="14"/>
  <c r="D103" i="14"/>
  <c r="S103" i="14"/>
  <c r="Z101" i="14" s="1"/>
  <c r="T103" i="14"/>
  <c r="U103" i="14" s="1"/>
  <c r="C104" i="14"/>
  <c r="D104" i="14"/>
  <c r="E104" i="14"/>
  <c r="M104" i="14"/>
  <c r="S104" i="14"/>
  <c r="T104" i="14"/>
  <c r="U104" i="14" s="1"/>
  <c r="C105" i="14"/>
  <c r="D105" i="14"/>
  <c r="S105" i="14"/>
  <c r="Z105" i="14" s="1"/>
  <c r="T105" i="14"/>
  <c r="U105" i="14" s="1"/>
  <c r="C106" i="14"/>
  <c r="D106" i="14"/>
  <c r="E106" i="14"/>
  <c r="M106" i="14"/>
  <c r="S106" i="14"/>
  <c r="T106" i="14"/>
  <c r="U106" i="14" s="1"/>
  <c r="C107" i="14"/>
  <c r="D107" i="14"/>
  <c r="S107" i="14"/>
  <c r="Z107" i="14" s="1"/>
  <c r="T107" i="14"/>
  <c r="U107" i="14" s="1"/>
  <c r="C108" i="14"/>
  <c r="D108" i="14"/>
  <c r="E108" i="14"/>
  <c r="M108" i="14"/>
  <c r="S108" i="14"/>
  <c r="T108" i="14"/>
  <c r="U108" i="14" s="1"/>
  <c r="C109" i="14"/>
  <c r="D109" i="14"/>
  <c r="S109" i="14"/>
  <c r="Z108" i="14" s="1"/>
  <c r="T109" i="14"/>
  <c r="U109" i="14" s="1"/>
  <c r="C110" i="14"/>
  <c r="D110" i="14"/>
  <c r="E110" i="14"/>
  <c r="M110" i="14"/>
  <c r="S110" i="14"/>
  <c r="T110" i="14"/>
  <c r="U110" i="14" s="1"/>
  <c r="C111" i="14"/>
  <c r="D111" i="14"/>
  <c r="S111" i="14"/>
  <c r="Z109" i="14" s="1"/>
  <c r="T111" i="14"/>
  <c r="U111" i="14" s="1"/>
  <c r="C112" i="14"/>
  <c r="D112" i="14"/>
  <c r="E112" i="14"/>
  <c r="M112" i="14"/>
  <c r="G89" i="10" s="1"/>
  <c r="S112" i="14"/>
  <c r="T112" i="14"/>
  <c r="U112" i="14" s="1"/>
  <c r="C113" i="14"/>
  <c r="D113" i="14"/>
  <c r="S113" i="14"/>
  <c r="Z111" i="14" s="1"/>
  <c r="T113" i="14"/>
  <c r="U113" i="14" s="1"/>
  <c r="C114" i="14"/>
  <c r="D114" i="14"/>
  <c r="E114" i="14"/>
  <c r="M114" i="14"/>
  <c r="S114" i="14"/>
  <c r="T114" i="14"/>
  <c r="U114" i="14" s="1"/>
  <c r="C115" i="14"/>
  <c r="D115" i="14"/>
  <c r="S115" i="14"/>
  <c r="Z113" i="14" s="1"/>
  <c r="T115" i="14"/>
  <c r="U115" i="14" s="1"/>
  <c r="Z115" i="14"/>
  <c r="C116" i="14"/>
  <c r="D116" i="14"/>
  <c r="E116" i="14"/>
  <c r="M116" i="14"/>
  <c r="S116" i="14"/>
  <c r="Z116" i="14" s="1"/>
  <c r="T116" i="14"/>
  <c r="U116" i="14" s="1"/>
  <c r="V116" i="14"/>
  <c r="W116" i="14"/>
  <c r="X116" i="14"/>
  <c r="AA116" i="14"/>
  <c r="C117" i="14"/>
  <c r="F117" i="14" s="1"/>
  <c r="D117" i="14"/>
  <c r="C118" i="14"/>
  <c r="E118" i="14" s="1"/>
  <c r="D118" i="14"/>
  <c r="C119" i="14"/>
  <c r="D119" i="14"/>
  <c r="C120" i="14"/>
  <c r="E120" i="14" s="1"/>
  <c r="D120" i="14"/>
  <c r="C121" i="14"/>
  <c r="D121" i="14"/>
  <c r="BP15" i="27" l="1"/>
  <c r="BL15" i="27"/>
  <c r="BD15" i="27"/>
  <c r="BL14" i="27"/>
  <c r="BD14" i="27"/>
  <c r="BL17" i="27"/>
  <c r="BD17" i="27"/>
  <c r="BL16" i="27"/>
  <c r="BD16" i="27"/>
  <c r="BC16" i="27"/>
  <c r="X110" i="14"/>
  <c r="X108" i="14"/>
  <c r="X106" i="14"/>
  <c r="X100" i="14"/>
  <c r="X92" i="14"/>
  <c r="X88" i="14"/>
  <c r="X86" i="14"/>
  <c r="X84" i="14"/>
  <c r="X80" i="14"/>
  <c r="X78" i="14"/>
  <c r="X70" i="14"/>
  <c r="X68" i="14"/>
  <c r="X64" i="14"/>
  <c r="X48" i="14"/>
  <c r="X40" i="14"/>
  <c r="Z29" i="14"/>
  <c r="Z27" i="14"/>
  <c r="X19" i="14"/>
  <c r="X10" i="14"/>
  <c r="X116" i="13"/>
  <c r="W116" i="13"/>
  <c r="E90" i="13"/>
  <c r="J89" i="13"/>
  <c r="F90" i="13"/>
  <c r="F73" i="13"/>
  <c r="J64" i="13"/>
  <c r="J56" i="13"/>
  <c r="F49" i="13"/>
  <c r="J40" i="13"/>
  <c r="E26" i="13"/>
  <c r="J25" i="13"/>
  <c r="F26" i="13"/>
  <c r="J16" i="13"/>
  <c r="J8" i="13"/>
  <c r="A49" i="10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X113" i="14"/>
  <c r="V112" i="14"/>
  <c r="X111" i="14"/>
  <c r="V108" i="14"/>
  <c r="X107" i="14"/>
  <c r="V104" i="14"/>
  <c r="X101" i="14"/>
  <c r="V98" i="14"/>
  <c r="X97" i="14"/>
  <c r="V96" i="14"/>
  <c r="X95" i="14"/>
  <c r="V94" i="14"/>
  <c r="X93" i="14"/>
  <c r="V92" i="14"/>
  <c r="X91" i="14"/>
  <c r="X89" i="14"/>
  <c r="V88" i="14"/>
  <c r="X87" i="14"/>
  <c r="V86" i="14"/>
  <c r="X85" i="14"/>
  <c r="X77" i="14"/>
  <c r="V76" i="14"/>
  <c r="X75" i="14"/>
  <c r="X73" i="14"/>
  <c r="X71" i="14"/>
  <c r="V70" i="14"/>
  <c r="X69" i="14"/>
  <c r="X67" i="14"/>
  <c r="V66" i="14"/>
  <c r="X65" i="14"/>
  <c r="X63" i="14"/>
  <c r="X59" i="14"/>
  <c r="X51" i="14"/>
  <c r="V50" i="14"/>
  <c r="X49" i="14"/>
  <c r="V46" i="14"/>
  <c r="X45" i="14"/>
  <c r="V44" i="14"/>
  <c r="X43" i="14"/>
  <c r="V42" i="14"/>
  <c r="X41" i="14"/>
  <c r="V34" i="14"/>
  <c r="X25" i="14"/>
  <c r="Z22" i="14"/>
  <c r="V21" i="14"/>
  <c r="W18" i="14"/>
  <c r="V20" i="14"/>
  <c r="X17" i="14"/>
  <c r="Z11" i="14"/>
  <c r="H10" i="14"/>
  <c r="E10" i="14"/>
  <c r="Z6" i="14"/>
  <c r="B101" i="9"/>
  <c r="D102" i="9"/>
  <c r="G111" i="13"/>
  <c r="H113" i="13"/>
  <c r="F112" i="13"/>
  <c r="H110" i="13"/>
  <c r="F109" i="13"/>
  <c r="J108" i="13"/>
  <c r="V105" i="13"/>
  <c r="J100" i="13"/>
  <c r="J98" i="13"/>
  <c r="H96" i="13"/>
  <c r="E92" i="13"/>
  <c r="J91" i="13"/>
  <c r="F92" i="13"/>
  <c r="F91" i="13"/>
  <c r="J90" i="13"/>
  <c r="H88" i="13"/>
  <c r="E84" i="13"/>
  <c r="J83" i="13"/>
  <c r="F84" i="13"/>
  <c r="E76" i="13"/>
  <c r="J75" i="13"/>
  <c r="F76" i="13"/>
  <c r="F75" i="13"/>
  <c r="J74" i="13"/>
  <c r="H72" i="13"/>
  <c r="E68" i="13"/>
  <c r="J67" i="13"/>
  <c r="F68" i="13"/>
  <c r="F67" i="13"/>
  <c r="J66" i="13"/>
  <c r="H64" i="13"/>
  <c r="E60" i="13"/>
  <c r="J59" i="13"/>
  <c r="F60" i="13"/>
  <c r="F59" i="13"/>
  <c r="J58" i="13"/>
  <c r="H56" i="13"/>
  <c r="E52" i="13"/>
  <c r="J51" i="13"/>
  <c r="F52" i="13"/>
  <c r="F51" i="13"/>
  <c r="J50" i="13"/>
  <c r="E44" i="13"/>
  <c r="J43" i="13"/>
  <c r="F44" i="13"/>
  <c r="F43" i="13"/>
  <c r="J42" i="13"/>
  <c r="H40" i="13"/>
  <c r="E36" i="13"/>
  <c r="J35" i="13"/>
  <c r="F36" i="13"/>
  <c r="F35" i="13"/>
  <c r="J34" i="13"/>
  <c r="E28" i="13"/>
  <c r="J27" i="13"/>
  <c r="F28" i="13"/>
  <c r="F27" i="13"/>
  <c r="J26" i="13"/>
  <c r="H24" i="13"/>
  <c r="E20" i="13"/>
  <c r="J19" i="13"/>
  <c r="F20" i="13"/>
  <c r="F19" i="13"/>
  <c r="J18" i="13"/>
  <c r="H16" i="13"/>
  <c r="E12" i="13"/>
  <c r="J11" i="13"/>
  <c r="F12" i="13"/>
  <c r="F11" i="13"/>
  <c r="J10" i="13"/>
  <c r="H8" i="13"/>
  <c r="F102" i="9"/>
  <c r="X114" i="14"/>
  <c r="X76" i="14"/>
  <c r="X62" i="14"/>
  <c r="X58" i="14"/>
  <c r="X56" i="14"/>
  <c r="X54" i="14"/>
  <c r="X50" i="14"/>
  <c r="X44" i="14"/>
  <c r="X42" i="14"/>
  <c r="X34" i="14"/>
  <c r="X32" i="14"/>
  <c r="X28" i="14"/>
  <c r="X26" i="14"/>
  <c r="Z21" i="14"/>
  <c r="X18" i="14"/>
  <c r="Z16" i="14"/>
  <c r="W12" i="14"/>
  <c r="V14" i="14"/>
  <c r="H12" i="14"/>
  <c r="E12" i="14"/>
  <c r="I119" i="13"/>
  <c r="K120" i="13"/>
  <c r="AA116" i="13"/>
  <c r="G105" i="13"/>
  <c r="H107" i="13"/>
  <c r="J102" i="13"/>
  <c r="E82" i="13"/>
  <c r="J81" i="13"/>
  <c r="F82" i="13"/>
  <c r="F65" i="13"/>
  <c r="F57" i="13"/>
  <c r="E50" i="13"/>
  <c r="J49" i="13"/>
  <c r="F50" i="13"/>
  <c r="E34" i="13"/>
  <c r="J33" i="13"/>
  <c r="F34" i="13"/>
  <c r="F17" i="13"/>
  <c r="X115" i="14"/>
  <c r="V110" i="14"/>
  <c r="X109" i="14"/>
  <c r="V106" i="14"/>
  <c r="X105" i="14"/>
  <c r="X103" i="14"/>
  <c r="V102" i="14"/>
  <c r="V100" i="14"/>
  <c r="X99" i="14"/>
  <c r="V90" i="14"/>
  <c r="V84" i="14"/>
  <c r="X83" i="14"/>
  <c r="V82" i="14"/>
  <c r="X81" i="14"/>
  <c r="V80" i="14"/>
  <c r="X79" i="14"/>
  <c r="V78" i="14"/>
  <c r="V74" i="14"/>
  <c r="V72" i="14"/>
  <c r="V68" i="14"/>
  <c r="V64" i="14"/>
  <c r="V62" i="14"/>
  <c r="X61" i="14"/>
  <c r="V60" i="14"/>
  <c r="V58" i="14"/>
  <c r="X57" i="14"/>
  <c r="V56" i="14"/>
  <c r="X55" i="14"/>
  <c r="V54" i="14"/>
  <c r="X53" i="14"/>
  <c r="V52" i="14"/>
  <c r="V48" i="14"/>
  <c r="X47" i="14"/>
  <c r="V40" i="14"/>
  <c r="X39" i="14"/>
  <c r="V38" i="14"/>
  <c r="X37" i="14"/>
  <c r="V36" i="14"/>
  <c r="X35" i="14"/>
  <c r="X33" i="14"/>
  <c r="V32" i="14"/>
  <c r="X31" i="14"/>
  <c r="V30" i="14"/>
  <c r="X29" i="14"/>
  <c r="V28" i="14"/>
  <c r="X27" i="14"/>
  <c r="H26" i="14"/>
  <c r="E26" i="14"/>
  <c r="X24" i="14"/>
  <c r="Z19" i="14"/>
  <c r="H18" i="14"/>
  <c r="E18" i="14"/>
  <c r="X16" i="14"/>
  <c r="Z14" i="14"/>
  <c r="V13" i="14"/>
  <c r="W10" i="14"/>
  <c r="V12" i="14"/>
  <c r="X9" i="14"/>
  <c r="G120" i="13"/>
  <c r="F119" i="13"/>
  <c r="Y116" i="13"/>
  <c r="X114" i="13"/>
  <c r="X112" i="13"/>
  <c r="G103" i="13"/>
  <c r="H105" i="13"/>
  <c r="X104" i="13"/>
  <c r="H102" i="13"/>
  <c r="F101" i="13"/>
  <c r="E100" i="13"/>
  <c r="J99" i="13"/>
  <c r="F83" i="13"/>
  <c r="J82" i="13"/>
  <c r="H80" i="13"/>
  <c r="M119" i="14"/>
  <c r="F118" i="14"/>
  <c r="G117" i="14"/>
  <c r="V115" i="14"/>
  <c r="F115" i="14"/>
  <c r="V113" i="14"/>
  <c r="F113" i="14"/>
  <c r="V111" i="14"/>
  <c r="F111" i="14"/>
  <c r="V109" i="14"/>
  <c r="F109" i="14"/>
  <c r="V107" i="14"/>
  <c r="F107" i="14"/>
  <c r="V105" i="14"/>
  <c r="F105" i="14"/>
  <c r="V103" i="14"/>
  <c r="F103" i="14"/>
  <c r="V101" i="14"/>
  <c r="F101" i="14"/>
  <c r="V99" i="14"/>
  <c r="F99" i="14"/>
  <c r="V97" i="14"/>
  <c r="F97" i="14"/>
  <c r="V95" i="14"/>
  <c r="F95" i="14"/>
  <c r="V93" i="14"/>
  <c r="F93" i="14"/>
  <c r="V91" i="14"/>
  <c r="F91" i="14"/>
  <c r="V89" i="14"/>
  <c r="F89" i="14"/>
  <c r="V87" i="14"/>
  <c r="F87" i="14"/>
  <c r="V85" i="14"/>
  <c r="F85" i="14"/>
  <c r="V83" i="14"/>
  <c r="F83" i="14"/>
  <c r="V81" i="14"/>
  <c r="F81" i="14"/>
  <c r="V79" i="14"/>
  <c r="F79" i="14"/>
  <c r="V77" i="14"/>
  <c r="F77" i="14"/>
  <c r="V75" i="14"/>
  <c r="F75" i="14"/>
  <c r="V73" i="14"/>
  <c r="F73" i="14"/>
  <c r="V71" i="14"/>
  <c r="F71" i="14"/>
  <c r="V69" i="14"/>
  <c r="F69" i="14"/>
  <c r="V67" i="14"/>
  <c r="F67" i="14"/>
  <c r="V65" i="14"/>
  <c r="F65" i="14"/>
  <c r="V63" i="14"/>
  <c r="F63" i="14"/>
  <c r="V61" i="14"/>
  <c r="F61" i="14"/>
  <c r="V59" i="14"/>
  <c r="F59" i="14"/>
  <c r="V57" i="14"/>
  <c r="F57" i="14"/>
  <c r="V55" i="14"/>
  <c r="F55" i="14"/>
  <c r="V53" i="14"/>
  <c r="F53" i="14"/>
  <c r="V51" i="14"/>
  <c r="F51" i="14"/>
  <c r="V49" i="14"/>
  <c r="F49" i="14"/>
  <c r="V47" i="14"/>
  <c r="F47" i="14"/>
  <c r="V45" i="14"/>
  <c r="F45" i="14"/>
  <c r="V43" i="14"/>
  <c r="F43" i="14"/>
  <c r="V41" i="14"/>
  <c r="F41" i="14"/>
  <c r="V39" i="14"/>
  <c r="F39" i="14"/>
  <c r="V37" i="14"/>
  <c r="F37" i="14"/>
  <c r="V35" i="14"/>
  <c r="F35" i="14"/>
  <c r="V33" i="14"/>
  <c r="F33" i="14"/>
  <c r="V31" i="14"/>
  <c r="F31" i="14"/>
  <c r="V29" i="14"/>
  <c r="F29" i="14"/>
  <c r="V27" i="14"/>
  <c r="F27" i="14"/>
  <c r="W24" i="14"/>
  <c r="V26" i="14"/>
  <c r="Z25" i="14"/>
  <c r="H24" i="14"/>
  <c r="E24" i="14"/>
  <c r="X23" i="14"/>
  <c r="Z20" i="14"/>
  <c r="M20" i="14"/>
  <c r="V19" i="14"/>
  <c r="F19" i="14"/>
  <c r="W16" i="14"/>
  <c r="V18" i="14"/>
  <c r="Z17" i="14"/>
  <c r="H16" i="14"/>
  <c r="E16" i="14"/>
  <c r="X15" i="14"/>
  <c r="X14" i="14"/>
  <c r="Z12" i="14"/>
  <c r="M12" i="14"/>
  <c r="V11" i="14"/>
  <c r="F11" i="14"/>
  <c r="W8" i="14"/>
  <c r="V10" i="14"/>
  <c r="Z9" i="14"/>
  <c r="H8" i="14"/>
  <c r="E8" i="14"/>
  <c r="X7" i="14"/>
  <c r="E121" i="13"/>
  <c r="F121" i="13"/>
  <c r="K121" i="13"/>
  <c r="E120" i="13"/>
  <c r="J119" i="13"/>
  <c r="P92" i="9"/>
  <c r="O98" i="9"/>
  <c r="V115" i="13"/>
  <c r="G91" i="9"/>
  <c r="C95" i="9"/>
  <c r="F114" i="13"/>
  <c r="V113" i="13"/>
  <c r="V111" i="13"/>
  <c r="G109" i="13"/>
  <c r="H111" i="13"/>
  <c r="X110" i="13"/>
  <c r="F110" i="13"/>
  <c r="H108" i="13"/>
  <c r="P84" i="9"/>
  <c r="F107" i="13"/>
  <c r="J106" i="13"/>
  <c r="J105" i="13"/>
  <c r="V103" i="13"/>
  <c r="G101" i="13"/>
  <c r="H103" i="13"/>
  <c r="X102" i="13"/>
  <c r="F102" i="13"/>
  <c r="H100" i="13"/>
  <c r="H98" i="13"/>
  <c r="E94" i="13"/>
  <c r="J93" i="13"/>
  <c r="F94" i="13"/>
  <c r="F93" i="13"/>
  <c r="J92" i="13"/>
  <c r="H90" i="13"/>
  <c r="E86" i="13"/>
  <c r="J85" i="13"/>
  <c r="F86" i="13"/>
  <c r="F85" i="13"/>
  <c r="J84" i="13"/>
  <c r="H82" i="13"/>
  <c r="E78" i="13"/>
  <c r="J77" i="13"/>
  <c r="F78" i="13"/>
  <c r="F77" i="13"/>
  <c r="J76" i="13"/>
  <c r="H74" i="13"/>
  <c r="E70" i="13"/>
  <c r="J69" i="13"/>
  <c r="F70" i="13"/>
  <c r="F69" i="13"/>
  <c r="J68" i="13"/>
  <c r="E62" i="13"/>
  <c r="J61" i="13"/>
  <c r="F62" i="13"/>
  <c r="F61" i="13"/>
  <c r="J60" i="13"/>
  <c r="E54" i="13"/>
  <c r="J53" i="13"/>
  <c r="F54" i="13"/>
  <c r="F53" i="13"/>
  <c r="J52" i="13"/>
  <c r="H50" i="13"/>
  <c r="E46" i="13"/>
  <c r="J45" i="13"/>
  <c r="F46" i="13"/>
  <c r="F45" i="13"/>
  <c r="J44" i="13"/>
  <c r="E38" i="13"/>
  <c r="J37" i="13"/>
  <c r="F38" i="13"/>
  <c r="F37" i="13"/>
  <c r="J36" i="13"/>
  <c r="H34" i="13"/>
  <c r="E30" i="13"/>
  <c r="J29" i="13"/>
  <c r="F30" i="13"/>
  <c r="F29" i="13"/>
  <c r="J28" i="13"/>
  <c r="H26" i="13"/>
  <c r="E22" i="13"/>
  <c r="J21" i="13"/>
  <c r="F22" i="13"/>
  <c r="F21" i="13"/>
  <c r="J20" i="13"/>
  <c r="E14" i="13"/>
  <c r="J13" i="13"/>
  <c r="F14" i="13"/>
  <c r="F13" i="13"/>
  <c r="J12" i="13"/>
  <c r="H10" i="13"/>
  <c r="E6" i="13"/>
  <c r="F6" i="13"/>
  <c r="X112" i="14"/>
  <c r="X104" i="14"/>
  <c r="X102" i="14"/>
  <c r="X98" i="14"/>
  <c r="X96" i="14"/>
  <c r="X94" i="14"/>
  <c r="X90" i="14"/>
  <c r="Z87" i="14"/>
  <c r="Z85" i="14"/>
  <c r="Z83" i="14"/>
  <c r="X82" i="14"/>
  <c r="X74" i="14"/>
  <c r="X72" i="14"/>
  <c r="Z67" i="14"/>
  <c r="Z65" i="14"/>
  <c r="Z63" i="14"/>
  <c r="Z61" i="14"/>
  <c r="Z59" i="14"/>
  <c r="Z57" i="14"/>
  <c r="Z55" i="14"/>
  <c r="Z53" i="14"/>
  <c r="Z51" i="14"/>
  <c r="Z49" i="14"/>
  <c r="Z47" i="14"/>
  <c r="Z45" i="14"/>
  <c r="Z43" i="14"/>
  <c r="Z41" i="14"/>
  <c r="Z39" i="14"/>
  <c r="Z37" i="14"/>
  <c r="Z35" i="14"/>
  <c r="Z33" i="14"/>
  <c r="Z31" i="14"/>
  <c r="X30" i="14"/>
  <c r="F106" i="13"/>
  <c r="H104" i="13"/>
  <c r="E66" i="13"/>
  <c r="J65" i="13"/>
  <c r="F66" i="13"/>
  <c r="E58" i="13"/>
  <c r="J57" i="13"/>
  <c r="F58" i="13"/>
  <c r="E42" i="13"/>
  <c r="J41" i="13"/>
  <c r="F42" i="13"/>
  <c r="J32" i="13"/>
  <c r="F25" i="13"/>
  <c r="E18" i="13"/>
  <c r="J17" i="13"/>
  <c r="F18" i="13"/>
  <c r="I118" i="14"/>
  <c r="V114" i="14"/>
  <c r="G120" i="14"/>
  <c r="E119" i="14"/>
  <c r="W114" i="14"/>
  <c r="H116" i="14"/>
  <c r="Z114" i="14"/>
  <c r="W112" i="14"/>
  <c r="H114" i="14"/>
  <c r="Z112" i="14"/>
  <c r="W110" i="14"/>
  <c r="H112" i="14"/>
  <c r="Z110" i="14"/>
  <c r="W108" i="14"/>
  <c r="H110" i="14"/>
  <c r="W106" i="14"/>
  <c r="H108" i="14"/>
  <c r="Z106" i="14"/>
  <c r="W104" i="14"/>
  <c r="H106" i="14"/>
  <c r="Z104" i="14"/>
  <c r="W102" i="14"/>
  <c r="H104" i="14"/>
  <c r="Z102" i="14"/>
  <c r="W100" i="14"/>
  <c r="H102" i="14"/>
  <c r="Z100" i="14"/>
  <c r="W98" i="14"/>
  <c r="H100" i="14"/>
  <c r="W96" i="14"/>
  <c r="H98" i="14"/>
  <c r="Z96" i="14"/>
  <c r="W94" i="14"/>
  <c r="H96" i="14"/>
  <c r="Z94" i="14"/>
  <c r="W92" i="14"/>
  <c r="H94" i="14"/>
  <c r="Z92" i="14"/>
  <c r="W90" i="14"/>
  <c r="H92" i="14"/>
  <c r="Z90" i="14"/>
  <c r="W88" i="14"/>
  <c r="H90" i="14"/>
  <c r="W86" i="14"/>
  <c r="H88" i="14"/>
  <c r="W84" i="14"/>
  <c r="H86" i="14"/>
  <c r="W82" i="14"/>
  <c r="H84" i="14"/>
  <c r="Z82" i="14"/>
  <c r="W80" i="14"/>
  <c r="H82" i="14"/>
  <c r="Z80" i="14"/>
  <c r="W78" i="14"/>
  <c r="H80" i="14"/>
  <c r="Z78" i="14"/>
  <c r="W76" i="14"/>
  <c r="H78" i="14"/>
  <c r="W74" i="14"/>
  <c r="H76" i="14"/>
  <c r="Z74" i="14"/>
  <c r="W72" i="14"/>
  <c r="H74" i="14"/>
  <c r="Z72" i="14"/>
  <c r="W70" i="14"/>
  <c r="H72" i="14"/>
  <c r="Z70" i="14"/>
  <c r="W68" i="14"/>
  <c r="H70" i="14"/>
  <c r="W66" i="14"/>
  <c r="H68" i="14"/>
  <c r="Z66" i="14"/>
  <c r="W64" i="14"/>
  <c r="H66" i="14"/>
  <c r="W62" i="14"/>
  <c r="H64" i="14"/>
  <c r="W60" i="14"/>
  <c r="H62" i="14"/>
  <c r="Z60" i="14"/>
  <c r="W58" i="14"/>
  <c r="H60" i="14"/>
  <c r="W56" i="14"/>
  <c r="H58" i="14"/>
  <c r="W54" i="14"/>
  <c r="H56" i="14"/>
  <c r="W52" i="14"/>
  <c r="H54" i="14"/>
  <c r="Z52" i="14"/>
  <c r="W50" i="14"/>
  <c r="H52" i="14"/>
  <c r="W48" i="14"/>
  <c r="H50" i="14"/>
  <c r="W46" i="14"/>
  <c r="H48" i="14"/>
  <c r="Z46" i="14"/>
  <c r="W44" i="14"/>
  <c r="H46" i="14"/>
  <c r="W42" i="14"/>
  <c r="H44" i="14"/>
  <c r="W40" i="14"/>
  <c r="H42" i="14"/>
  <c r="W38" i="14"/>
  <c r="H40" i="14"/>
  <c r="Z38" i="14"/>
  <c r="W36" i="14"/>
  <c r="H38" i="14"/>
  <c r="Z36" i="14"/>
  <c r="W34" i="14"/>
  <c r="H36" i="14"/>
  <c r="W32" i="14"/>
  <c r="H34" i="14"/>
  <c r="W30" i="14"/>
  <c r="H32" i="14"/>
  <c r="W28" i="14"/>
  <c r="H30" i="14"/>
  <c r="W26" i="14"/>
  <c r="H28" i="14"/>
  <c r="Z26" i="14"/>
  <c r="M26" i="14"/>
  <c r="V25" i="14"/>
  <c r="F25" i="14"/>
  <c r="W22" i="14"/>
  <c r="V24" i="14"/>
  <c r="Z23" i="14"/>
  <c r="H22" i="14"/>
  <c r="E22" i="14"/>
  <c r="X21" i="14"/>
  <c r="X20" i="14"/>
  <c r="Z18" i="14"/>
  <c r="M18" i="14"/>
  <c r="V17" i="14"/>
  <c r="F17" i="14"/>
  <c r="W14" i="14"/>
  <c r="V16" i="14"/>
  <c r="Z15" i="14"/>
  <c r="H14" i="14"/>
  <c r="E14" i="14"/>
  <c r="X13" i="14"/>
  <c r="X12" i="14"/>
  <c r="M10" i="14"/>
  <c r="V9" i="14"/>
  <c r="F9" i="14"/>
  <c r="W6" i="14"/>
  <c r="V8" i="14"/>
  <c r="Z7" i="14"/>
  <c r="H6" i="14"/>
  <c r="E119" i="13"/>
  <c r="AA115" i="13"/>
  <c r="F115" i="13"/>
  <c r="H114" i="13"/>
  <c r="F113" i="13"/>
  <c r="J112" i="13"/>
  <c r="J111" i="13"/>
  <c r="G107" i="13"/>
  <c r="H109" i="13"/>
  <c r="X108" i="13"/>
  <c r="F108" i="13"/>
  <c r="H106" i="13"/>
  <c r="F105" i="13"/>
  <c r="J104" i="13"/>
  <c r="J103" i="13"/>
  <c r="G99" i="13"/>
  <c r="H101" i="13"/>
  <c r="X100" i="13"/>
  <c r="F100" i="13"/>
  <c r="E96" i="13"/>
  <c r="J95" i="13"/>
  <c r="F96" i="13"/>
  <c r="F95" i="13"/>
  <c r="J94" i="13"/>
  <c r="H92" i="13"/>
  <c r="E88" i="13"/>
  <c r="J87" i="13"/>
  <c r="F88" i="13"/>
  <c r="F87" i="13"/>
  <c r="J86" i="13"/>
  <c r="H84" i="13"/>
  <c r="E80" i="13"/>
  <c r="J79" i="13"/>
  <c r="F80" i="13"/>
  <c r="F79" i="13"/>
  <c r="J78" i="13"/>
  <c r="H76" i="13"/>
  <c r="E72" i="13"/>
  <c r="J71" i="13"/>
  <c r="F72" i="13"/>
  <c r="F71" i="13"/>
  <c r="J70" i="13"/>
  <c r="H68" i="13"/>
  <c r="E64" i="13"/>
  <c r="J63" i="13"/>
  <c r="F64" i="13"/>
  <c r="F63" i="13"/>
  <c r="J62" i="13"/>
  <c r="H60" i="13"/>
  <c r="E56" i="13"/>
  <c r="J55" i="13"/>
  <c r="F56" i="13"/>
  <c r="F55" i="13"/>
  <c r="J54" i="13"/>
  <c r="H52" i="13"/>
  <c r="E48" i="13"/>
  <c r="J47" i="13"/>
  <c r="F48" i="13"/>
  <c r="F47" i="13"/>
  <c r="J46" i="13"/>
  <c r="H44" i="13"/>
  <c r="E40" i="13"/>
  <c r="J39" i="13"/>
  <c r="F40" i="13"/>
  <c r="F39" i="13"/>
  <c r="J38" i="13"/>
  <c r="H36" i="13"/>
  <c r="E32" i="13"/>
  <c r="J31" i="13"/>
  <c r="F32" i="13"/>
  <c r="F31" i="13"/>
  <c r="J30" i="13"/>
  <c r="H28" i="13"/>
  <c r="E24" i="13"/>
  <c r="J23" i="13"/>
  <c r="F24" i="13"/>
  <c r="F23" i="13"/>
  <c r="J22" i="13"/>
  <c r="H20" i="13"/>
  <c r="E16" i="13"/>
  <c r="J15" i="13"/>
  <c r="F16" i="13"/>
  <c r="F15" i="13"/>
  <c r="J14" i="13"/>
  <c r="H12" i="13"/>
  <c r="H7" i="13"/>
  <c r="E8" i="13"/>
  <c r="J7" i="13"/>
  <c r="F8" i="13"/>
  <c r="F7" i="13"/>
  <c r="J6" i="13"/>
  <c r="Z103" i="14"/>
  <c r="Z91" i="14"/>
  <c r="Z71" i="14"/>
  <c r="W20" i="14"/>
  <c r="V22" i="14"/>
  <c r="H20" i="14"/>
  <c r="E20" i="14"/>
  <c r="X11" i="14"/>
  <c r="Z8" i="14"/>
  <c r="Y6" i="14"/>
  <c r="V6" i="14"/>
  <c r="W115" i="13"/>
  <c r="J109" i="13"/>
  <c r="X106" i="13"/>
  <c r="J101" i="13"/>
  <c r="E98" i="13"/>
  <c r="J97" i="13"/>
  <c r="F98" i="13"/>
  <c r="F89" i="13"/>
  <c r="J88" i="13"/>
  <c r="F81" i="13"/>
  <c r="E74" i="13"/>
  <c r="J73" i="13"/>
  <c r="F74" i="13"/>
  <c r="J48" i="13"/>
  <c r="F33" i="13"/>
  <c r="J24" i="13"/>
  <c r="E10" i="13"/>
  <c r="J9" i="13"/>
  <c r="F10" i="13"/>
  <c r="G97" i="13"/>
  <c r="X98" i="13"/>
  <c r="G95" i="13"/>
  <c r="X96" i="13"/>
  <c r="G93" i="13"/>
  <c r="X94" i="13"/>
  <c r="G91" i="13"/>
  <c r="X92" i="13"/>
  <c r="G89" i="13"/>
  <c r="X90" i="13"/>
  <c r="G87" i="13"/>
  <c r="X88" i="13"/>
  <c r="G85" i="13"/>
  <c r="X86" i="13"/>
  <c r="G83" i="13"/>
  <c r="X84" i="13"/>
  <c r="G81" i="13"/>
  <c r="X82" i="13"/>
  <c r="G79" i="13"/>
  <c r="X80" i="13"/>
  <c r="G77" i="13"/>
  <c r="X78" i="13"/>
  <c r="G75" i="13"/>
  <c r="X76" i="13"/>
  <c r="G73" i="13"/>
  <c r="X74" i="13"/>
  <c r="G71" i="13"/>
  <c r="X72" i="13"/>
  <c r="G69" i="13"/>
  <c r="X70" i="13"/>
  <c r="G67" i="13"/>
  <c r="X68" i="13"/>
  <c r="G65" i="13"/>
  <c r="X66" i="13"/>
  <c r="G63" i="13"/>
  <c r="X64" i="13"/>
  <c r="G61" i="13"/>
  <c r="X62" i="13"/>
  <c r="G59" i="13"/>
  <c r="X60" i="13"/>
  <c r="G57" i="13"/>
  <c r="X58" i="13"/>
  <c r="G55" i="13"/>
  <c r="X56" i="13"/>
  <c r="G53" i="13"/>
  <c r="X54" i="13"/>
  <c r="G51" i="13"/>
  <c r="X52" i="13"/>
  <c r="G49" i="13"/>
  <c r="X50" i="13"/>
  <c r="G47" i="13"/>
  <c r="X48" i="13"/>
  <c r="G45" i="13"/>
  <c r="X46" i="13"/>
  <c r="G43" i="13"/>
  <c r="X44" i="13"/>
  <c r="G41" i="13"/>
  <c r="X42" i="13"/>
  <c r="G39" i="13"/>
  <c r="X40" i="13"/>
  <c r="G37" i="13"/>
  <c r="X38" i="13"/>
  <c r="G35" i="13"/>
  <c r="X36" i="13"/>
  <c r="G33" i="13"/>
  <c r="X34" i="13"/>
  <c r="G31" i="13"/>
  <c r="X32" i="13"/>
  <c r="G29" i="13"/>
  <c r="X30" i="13"/>
  <c r="G27" i="13"/>
  <c r="X28" i="13"/>
  <c r="G25" i="13"/>
  <c r="X26" i="13"/>
  <c r="G23" i="13"/>
  <c r="X24" i="13"/>
  <c r="G21" i="13"/>
  <c r="X22" i="13"/>
  <c r="G19" i="13"/>
  <c r="X20" i="13"/>
  <c r="G17" i="13"/>
  <c r="X18" i="13"/>
  <c r="G15" i="13"/>
  <c r="X16" i="13"/>
  <c r="G13" i="13"/>
  <c r="X14" i="13"/>
  <c r="G11" i="13"/>
  <c r="X12" i="13"/>
  <c r="G9" i="13"/>
  <c r="X10" i="13"/>
  <c r="G7" i="13"/>
  <c r="X8" i="13"/>
  <c r="I6" i="13"/>
  <c r="X6" i="13"/>
  <c r="C93" i="9"/>
  <c r="C85" i="9"/>
  <c r="C77" i="9"/>
  <c r="C69" i="9"/>
  <c r="C61" i="9"/>
  <c r="E53" i="9"/>
  <c r="G51" i="9"/>
  <c r="G49" i="9"/>
  <c r="L48" i="9"/>
  <c r="N46" i="9"/>
  <c r="P44" i="9"/>
  <c r="C41" i="9"/>
  <c r="E37" i="9"/>
  <c r="G35" i="9"/>
  <c r="G33" i="9"/>
  <c r="L32" i="9"/>
  <c r="N30" i="9"/>
  <c r="P28" i="9"/>
  <c r="C25" i="9"/>
  <c r="E21" i="9"/>
  <c r="G19" i="9"/>
  <c r="G17" i="9"/>
  <c r="L16" i="9"/>
  <c r="N14" i="9"/>
  <c r="P12" i="9"/>
  <c r="C9" i="9"/>
  <c r="E5" i="9"/>
  <c r="L4" i="9"/>
  <c r="G115" i="13"/>
  <c r="AB109" i="13"/>
  <c r="AE109" i="13" s="1"/>
  <c r="AB107" i="13"/>
  <c r="AE107" i="13" s="1"/>
  <c r="AB105" i="13"/>
  <c r="AE105" i="13" s="1"/>
  <c r="AB103" i="13"/>
  <c r="AE103" i="13" s="1"/>
  <c r="AB101" i="13"/>
  <c r="AE101" i="13" s="1"/>
  <c r="AB99" i="13"/>
  <c r="AE99" i="13" s="1"/>
  <c r="H99" i="13"/>
  <c r="AB97" i="13"/>
  <c r="AE97" i="13" s="1"/>
  <c r="H97" i="13"/>
  <c r="AB95" i="13"/>
  <c r="AE95" i="13" s="1"/>
  <c r="H95" i="13"/>
  <c r="AB93" i="13"/>
  <c r="AE93" i="13" s="1"/>
  <c r="H93" i="13"/>
  <c r="AB91" i="13"/>
  <c r="AE91" i="13" s="1"/>
  <c r="H91" i="13"/>
  <c r="AB89" i="13"/>
  <c r="AE89" i="13" s="1"/>
  <c r="H89" i="13"/>
  <c r="AB87" i="13"/>
  <c r="AE87" i="13" s="1"/>
  <c r="H87" i="13"/>
  <c r="AB85" i="13"/>
  <c r="AE85" i="13" s="1"/>
  <c r="H85" i="13"/>
  <c r="AB83" i="13"/>
  <c r="AE83" i="13" s="1"/>
  <c r="H83" i="13"/>
  <c r="AB81" i="13"/>
  <c r="AE81" i="13" s="1"/>
  <c r="H81" i="13"/>
  <c r="AB79" i="13"/>
  <c r="AE79" i="13" s="1"/>
  <c r="H79" i="13"/>
  <c r="AB77" i="13"/>
  <c r="AE77" i="13" s="1"/>
  <c r="H77" i="13"/>
  <c r="H75" i="13"/>
  <c r="O52" i="9"/>
  <c r="H73" i="13"/>
  <c r="H71" i="13"/>
  <c r="O48" i="9"/>
  <c r="H69" i="13"/>
  <c r="H67" i="13"/>
  <c r="O44" i="9"/>
  <c r="H65" i="13"/>
  <c r="H63" i="13"/>
  <c r="O40" i="9"/>
  <c r="H61" i="13"/>
  <c r="H59" i="13"/>
  <c r="O36" i="9"/>
  <c r="H57" i="13"/>
  <c r="H55" i="13"/>
  <c r="O32" i="9"/>
  <c r="H53" i="13"/>
  <c r="H51" i="13"/>
  <c r="O28" i="9"/>
  <c r="H49" i="13"/>
  <c r="H47" i="13"/>
  <c r="O24" i="9"/>
  <c r="H45" i="13"/>
  <c r="H43" i="13"/>
  <c r="O20" i="9"/>
  <c r="H41" i="13"/>
  <c r="H39" i="13"/>
  <c r="O16" i="9"/>
  <c r="H37" i="13"/>
  <c r="H35" i="13"/>
  <c r="O12" i="9"/>
  <c r="H33" i="13"/>
  <c r="H31" i="13"/>
  <c r="O8" i="9"/>
  <c r="H29" i="13"/>
  <c r="H27" i="13"/>
  <c r="H25" i="13"/>
  <c r="H23" i="13"/>
  <c r="K4" i="9"/>
  <c r="H21" i="13"/>
  <c r="AB19" i="13"/>
  <c r="AE19" i="13" s="1"/>
  <c r="H19" i="13"/>
  <c r="AB17" i="13"/>
  <c r="AE17" i="13" s="1"/>
  <c r="H17" i="13"/>
  <c r="AB15" i="13"/>
  <c r="AE15" i="13" s="1"/>
  <c r="H15" i="13"/>
  <c r="AB13" i="13"/>
  <c r="AE13" i="13" s="1"/>
  <c r="H13" i="13"/>
  <c r="AB11" i="13"/>
  <c r="AE11" i="13" s="1"/>
  <c r="H11" i="13"/>
  <c r="H9" i="13"/>
  <c r="AD6" i="13"/>
  <c r="G101" i="9"/>
  <c r="E97" i="9"/>
  <c r="C87" i="9"/>
  <c r="C79" i="9"/>
  <c r="C71" i="9"/>
  <c r="C63" i="9"/>
  <c r="C53" i="9"/>
  <c r="E49" i="9"/>
  <c r="G47" i="9"/>
  <c r="L44" i="9"/>
  <c r="N42" i="9"/>
  <c r="P40" i="9"/>
  <c r="C37" i="9"/>
  <c r="E33" i="9"/>
  <c r="L28" i="9"/>
  <c r="N26" i="9"/>
  <c r="P24" i="9"/>
  <c r="C21" i="9"/>
  <c r="E17" i="9"/>
  <c r="L12" i="9"/>
  <c r="N10" i="9"/>
  <c r="P8" i="9"/>
  <c r="L7" i="13"/>
  <c r="O7" i="13" s="1"/>
  <c r="L6" i="13"/>
  <c r="O6" i="13" s="1"/>
  <c r="K121" i="14"/>
  <c r="J118" i="14"/>
  <c r="I114" i="14"/>
  <c r="G111" i="14"/>
  <c r="K109" i="14"/>
  <c r="K107" i="14"/>
  <c r="K105" i="14"/>
  <c r="K103" i="14"/>
  <c r="I100" i="14"/>
  <c r="G97" i="14"/>
  <c r="I94" i="14"/>
  <c r="K91" i="14"/>
  <c r="K89" i="14"/>
  <c r="I88" i="14"/>
  <c r="G85" i="14"/>
  <c r="K81" i="14"/>
  <c r="K73" i="14"/>
  <c r="I62" i="14"/>
  <c r="K59" i="14"/>
  <c r="K57" i="14"/>
  <c r="G55" i="14"/>
  <c r="I48" i="14"/>
  <c r="G47" i="14"/>
  <c r="I46" i="14"/>
  <c r="K43" i="14"/>
  <c r="K41" i="14"/>
  <c r="G39" i="14"/>
  <c r="G37" i="14"/>
  <c r="G33" i="14"/>
  <c r="I32" i="14"/>
  <c r="K31" i="14"/>
  <c r="I30" i="14"/>
  <c r="K29" i="14"/>
  <c r="G27" i="14"/>
  <c r="G25" i="14"/>
  <c r="I24" i="14"/>
  <c r="G21" i="14"/>
  <c r="K17" i="14"/>
  <c r="G13" i="14"/>
  <c r="K11" i="14"/>
  <c r="K9" i="14"/>
  <c r="I8" i="14"/>
  <c r="K7" i="14"/>
  <c r="I6" i="14"/>
  <c r="K118" i="13"/>
  <c r="Y112" i="13"/>
  <c r="Y108" i="13"/>
  <c r="AA103" i="13"/>
  <c r="Y102" i="13"/>
  <c r="W101" i="13"/>
  <c r="Y100" i="13"/>
  <c r="AA95" i="13"/>
  <c r="AA93" i="13"/>
  <c r="W91" i="13"/>
  <c r="Y90" i="13"/>
  <c r="W89" i="13"/>
  <c r="AA87" i="13"/>
  <c r="Y86" i="13"/>
  <c r="AA83" i="13"/>
  <c r="AA79" i="13"/>
  <c r="AA75" i="13"/>
  <c r="W71" i="13"/>
  <c r="AA69" i="13"/>
  <c r="AA67" i="13"/>
  <c r="AA65" i="13"/>
  <c r="W63" i="13"/>
  <c r="Y62" i="13"/>
  <c r="W61" i="13"/>
  <c r="Y60" i="13"/>
  <c r="W57" i="13"/>
  <c r="Y56" i="13"/>
  <c r="Y52" i="13"/>
  <c r="AA49" i="13"/>
  <c r="AA47" i="13"/>
  <c r="AA45" i="13"/>
  <c r="W43" i="13"/>
  <c r="AA41" i="13"/>
  <c r="Y40" i="13"/>
  <c r="AA37" i="13"/>
  <c r="AA33" i="13"/>
  <c r="AA29" i="13"/>
  <c r="Y28" i="13"/>
  <c r="AA25" i="13"/>
  <c r="AA21" i="13"/>
  <c r="W19" i="13"/>
  <c r="Y16" i="13"/>
  <c r="W13" i="13"/>
  <c r="Y12" i="13"/>
  <c r="AA9" i="13"/>
  <c r="AA7" i="13"/>
  <c r="Y6" i="13"/>
  <c r="E95" i="10"/>
  <c r="G93" i="10"/>
  <c r="C89" i="10"/>
  <c r="E87" i="10"/>
  <c r="G85" i="10"/>
  <c r="C85" i="10"/>
  <c r="E83" i="10"/>
  <c r="G81" i="10"/>
  <c r="C81" i="10"/>
  <c r="E79" i="10"/>
  <c r="G77" i="10"/>
  <c r="C77" i="10"/>
  <c r="E75" i="10"/>
  <c r="G73" i="10"/>
  <c r="C73" i="10"/>
  <c r="E71" i="10"/>
  <c r="G69" i="10"/>
  <c r="C69" i="10"/>
  <c r="E67" i="10"/>
  <c r="G65" i="10"/>
  <c r="C65" i="10"/>
  <c r="E63" i="10"/>
  <c r="G61" i="10"/>
  <c r="C61" i="10"/>
  <c r="E59" i="10"/>
  <c r="G57" i="10"/>
  <c r="C57" i="10"/>
  <c r="E55" i="10"/>
  <c r="G53" i="10"/>
  <c r="C53" i="10"/>
  <c r="E51" i="10"/>
  <c r="G49" i="10"/>
  <c r="C49" i="10"/>
  <c r="E47" i="10"/>
  <c r="E45" i="10"/>
  <c r="E43" i="10"/>
  <c r="E41" i="10"/>
  <c r="E39" i="10"/>
  <c r="E37" i="10"/>
  <c r="E35" i="10"/>
  <c r="E33" i="10"/>
  <c r="E31" i="10"/>
  <c r="E29" i="10"/>
  <c r="E27" i="10"/>
  <c r="E25" i="10"/>
  <c r="E23" i="10"/>
  <c r="E21" i="10"/>
  <c r="E19" i="10"/>
  <c r="E17" i="10"/>
  <c r="E15" i="10"/>
  <c r="E13" i="10"/>
  <c r="E11" i="10"/>
  <c r="E9" i="10"/>
  <c r="E7" i="10"/>
  <c r="E5" i="10"/>
  <c r="E103" i="9"/>
  <c r="C101" i="9"/>
  <c r="N99" i="9"/>
  <c r="K98" i="9"/>
  <c r="P97" i="9"/>
  <c r="L97" i="9"/>
  <c r="M96" i="9"/>
  <c r="N95" i="9"/>
  <c r="O94" i="9"/>
  <c r="K94" i="9"/>
  <c r="P93" i="9"/>
  <c r="L93" i="9"/>
  <c r="M92" i="9"/>
  <c r="N91" i="9"/>
  <c r="O90" i="9"/>
  <c r="K90" i="9"/>
  <c r="P89" i="9"/>
  <c r="L89" i="9"/>
  <c r="M88" i="9"/>
  <c r="N87" i="9"/>
  <c r="O86" i="9"/>
  <c r="K86" i="9"/>
  <c r="P85" i="9"/>
  <c r="L85" i="9"/>
  <c r="M84" i="9"/>
  <c r="N83" i="9"/>
  <c r="O82" i="9"/>
  <c r="K82" i="9"/>
  <c r="P81" i="9"/>
  <c r="L81" i="9"/>
  <c r="M80" i="9"/>
  <c r="N79" i="9"/>
  <c r="O78" i="9"/>
  <c r="K78" i="9"/>
  <c r="P77" i="9"/>
  <c r="L77" i="9"/>
  <c r="M76" i="9"/>
  <c r="N75" i="9"/>
  <c r="O74" i="9"/>
  <c r="K74" i="9"/>
  <c r="P73" i="9"/>
  <c r="L73" i="9"/>
  <c r="M72" i="9"/>
  <c r="N71" i="9"/>
  <c r="O70" i="9"/>
  <c r="K70" i="9"/>
  <c r="P69" i="9"/>
  <c r="L69" i="9"/>
  <c r="M68" i="9"/>
  <c r="N67" i="9"/>
  <c r="O66" i="9"/>
  <c r="K66" i="9"/>
  <c r="P65" i="9"/>
  <c r="L65" i="9"/>
  <c r="M64" i="9"/>
  <c r="N63" i="9"/>
  <c r="O62" i="9"/>
  <c r="K62" i="9"/>
  <c r="P61" i="9"/>
  <c r="L61" i="9"/>
  <c r="M60" i="9"/>
  <c r="N59" i="9"/>
  <c r="O58" i="9"/>
  <c r="K58" i="9"/>
  <c r="P57" i="9"/>
  <c r="L57" i="9"/>
  <c r="M56" i="9"/>
  <c r="N55" i="9"/>
  <c r="O54" i="9"/>
  <c r="K54" i="9"/>
  <c r="M53" i="9"/>
  <c r="O51" i="9"/>
  <c r="K51" i="9"/>
  <c r="M49" i="9"/>
  <c r="O47" i="9"/>
  <c r="K47" i="9"/>
  <c r="M45" i="9"/>
  <c r="O43" i="9"/>
  <c r="K43" i="9"/>
  <c r="M41" i="9"/>
  <c r="O39" i="9"/>
  <c r="K39" i="9"/>
  <c r="M37" i="9"/>
  <c r="O35" i="9"/>
  <c r="K35" i="9"/>
  <c r="M33" i="9"/>
  <c r="O31" i="9"/>
  <c r="K31" i="9"/>
  <c r="M29" i="9"/>
  <c r="O27" i="9"/>
  <c r="K27" i="9"/>
  <c r="M25" i="9"/>
  <c r="O23" i="9"/>
  <c r="K23" i="9"/>
  <c r="M21" i="9"/>
  <c r="O19" i="9"/>
  <c r="K19" i="9"/>
  <c r="M17" i="9"/>
  <c r="O15" i="9"/>
  <c r="K15" i="9"/>
  <c r="AR14" i="27" s="1"/>
  <c r="M13" i="9"/>
  <c r="O11" i="9"/>
  <c r="K11" i="9"/>
  <c r="M9" i="9"/>
  <c r="O7" i="9"/>
  <c r="K7" i="9"/>
  <c r="M5" i="9"/>
  <c r="M121" i="14"/>
  <c r="E121" i="14"/>
  <c r="J120" i="14"/>
  <c r="G119" i="14"/>
  <c r="M117" i="14"/>
  <c r="E117" i="14"/>
  <c r="M115" i="14"/>
  <c r="E115" i="14"/>
  <c r="K114" i="14"/>
  <c r="I113" i="14"/>
  <c r="G112" i="14"/>
  <c r="M111" i="14"/>
  <c r="F94" i="10" s="1"/>
  <c r="E111" i="14"/>
  <c r="K110" i="14"/>
  <c r="G110" i="14"/>
  <c r="I109" i="14"/>
  <c r="G108" i="14"/>
  <c r="M107" i="14"/>
  <c r="E107" i="14"/>
  <c r="G106" i="14"/>
  <c r="M105" i="14"/>
  <c r="E105" i="14"/>
  <c r="G104" i="14"/>
  <c r="I103" i="14"/>
  <c r="K102" i="14"/>
  <c r="I101" i="14"/>
  <c r="G100" i="14"/>
  <c r="M99" i="14"/>
  <c r="I97" i="14"/>
  <c r="G96" i="14"/>
  <c r="M95" i="14"/>
  <c r="F78" i="10" s="1"/>
  <c r="E95" i="14"/>
  <c r="G94" i="14"/>
  <c r="M93" i="14"/>
  <c r="E93" i="14"/>
  <c r="K92" i="14"/>
  <c r="M91" i="14"/>
  <c r="E91" i="14"/>
  <c r="K90" i="14"/>
  <c r="M89" i="14"/>
  <c r="L89" i="14" s="1"/>
  <c r="O89" i="14" s="1"/>
  <c r="E89" i="14"/>
  <c r="G88" i="14"/>
  <c r="M87" i="14"/>
  <c r="F70" i="10" s="1"/>
  <c r="E87" i="14"/>
  <c r="K86" i="14"/>
  <c r="M85" i="14"/>
  <c r="E85" i="14"/>
  <c r="G84" i="14"/>
  <c r="I83" i="14"/>
  <c r="G82" i="14"/>
  <c r="I81" i="14"/>
  <c r="M79" i="14"/>
  <c r="F62" i="10" s="1"/>
  <c r="E79" i="14"/>
  <c r="G78" i="14"/>
  <c r="I77" i="14"/>
  <c r="G76" i="14"/>
  <c r="M75" i="14"/>
  <c r="G74" i="14"/>
  <c r="I73" i="14"/>
  <c r="I71" i="14"/>
  <c r="G70" i="14"/>
  <c r="M69" i="14"/>
  <c r="E69" i="14"/>
  <c r="G68" i="14"/>
  <c r="I67" i="14"/>
  <c r="K66" i="14"/>
  <c r="M65" i="14"/>
  <c r="B48" i="10" s="1"/>
  <c r="E65" i="14"/>
  <c r="G64" i="14"/>
  <c r="I63" i="14"/>
  <c r="M61" i="14"/>
  <c r="F44" i="10" s="1"/>
  <c r="E61" i="14"/>
  <c r="K60" i="14"/>
  <c r="M59" i="14"/>
  <c r="E59" i="14"/>
  <c r="G58" i="14"/>
  <c r="M57" i="14"/>
  <c r="E57" i="14"/>
  <c r="G56" i="14"/>
  <c r="M55" i="14"/>
  <c r="E55" i="14"/>
  <c r="G54" i="14"/>
  <c r="M53" i="14"/>
  <c r="F36" i="10" s="1"/>
  <c r="E53" i="14"/>
  <c r="G52" i="14"/>
  <c r="M51" i="14"/>
  <c r="E51" i="14"/>
  <c r="K50" i="14"/>
  <c r="M49" i="14"/>
  <c r="E49" i="14"/>
  <c r="K48" i="14"/>
  <c r="I47" i="14"/>
  <c r="G46" i="14"/>
  <c r="M45" i="14"/>
  <c r="E45" i="14"/>
  <c r="K44" i="14"/>
  <c r="M43" i="14"/>
  <c r="F26" i="10" s="1"/>
  <c r="E43" i="14"/>
  <c r="G42" i="14"/>
  <c r="I41" i="14"/>
  <c r="G40" i="14"/>
  <c r="M39" i="14"/>
  <c r="G38" i="14"/>
  <c r="M37" i="14"/>
  <c r="F20" i="10" s="1"/>
  <c r="E37" i="14"/>
  <c r="K36" i="14"/>
  <c r="I35" i="14"/>
  <c r="K34" i="14"/>
  <c r="I33" i="14"/>
  <c r="K32" i="14"/>
  <c r="M31" i="14"/>
  <c r="F14" i="10" s="1"/>
  <c r="E31" i="14"/>
  <c r="K30" i="14"/>
  <c r="M29" i="14"/>
  <c r="E29" i="14"/>
  <c r="G28" i="14"/>
  <c r="M27" i="14"/>
  <c r="F10" i="10" s="1"/>
  <c r="E27" i="14"/>
  <c r="K26" i="14"/>
  <c r="M25" i="14"/>
  <c r="E25" i="14"/>
  <c r="G24" i="14"/>
  <c r="M23" i="14"/>
  <c r="F6" i="10" s="1"/>
  <c r="E23" i="14"/>
  <c r="G22" i="14"/>
  <c r="I21" i="14"/>
  <c r="K20" i="14"/>
  <c r="I19" i="14"/>
  <c r="K18" i="14"/>
  <c r="M17" i="14"/>
  <c r="E17" i="14"/>
  <c r="K16" i="14"/>
  <c r="M15" i="14"/>
  <c r="L15" i="14" s="1"/>
  <c r="O15" i="14" s="1"/>
  <c r="E15" i="14"/>
  <c r="G14" i="14"/>
  <c r="I13" i="14"/>
  <c r="G12" i="14"/>
  <c r="M11" i="14"/>
  <c r="I9" i="14"/>
  <c r="G8" i="14"/>
  <c r="I7" i="14"/>
  <c r="K6" i="14"/>
  <c r="H119" i="13"/>
  <c r="I118" i="13"/>
  <c r="E118" i="13"/>
  <c r="J117" i="13"/>
  <c r="J115" i="13"/>
  <c r="W114" i="13"/>
  <c r="Y113" i="13"/>
  <c r="W112" i="13"/>
  <c r="Y111" i="13"/>
  <c r="W110" i="13"/>
  <c r="W108" i="13"/>
  <c r="Y107" i="13"/>
  <c r="AA106" i="13"/>
  <c r="AA104" i="13"/>
  <c r="Y103" i="13"/>
  <c r="AA102" i="13"/>
  <c r="Y101" i="13"/>
  <c r="AA100" i="13"/>
  <c r="Y99" i="13"/>
  <c r="AA98" i="13"/>
  <c r="Y97" i="13"/>
  <c r="AA96" i="13"/>
  <c r="W94" i="13"/>
  <c r="Y93" i="13"/>
  <c r="AA90" i="13"/>
  <c r="W88" i="13"/>
  <c r="Y87" i="13"/>
  <c r="W86" i="13"/>
  <c r="Y85" i="13"/>
  <c r="AA84" i="13"/>
  <c r="W84" i="13"/>
  <c r="Y83" i="13"/>
  <c r="AA82" i="13"/>
  <c r="Y81" i="13"/>
  <c r="AA80" i="13"/>
  <c r="AA78" i="13"/>
  <c r="W78" i="13"/>
  <c r="Y77" i="13"/>
  <c r="W76" i="13"/>
  <c r="W74" i="13"/>
  <c r="Y73" i="13"/>
  <c r="AA72" i="13"/>
  <c r="Y71" i="13"/>
  <c r="AA70" i="13"/>
  <c r="Y69" i="13"/>
  <c r="W68" i="13"/>
  <c r="Y67" i="13"/>
  <c r="W66" i="13"/>
  <c r="AA64" i="13"/>
  <c r="W62" i="13"/>
  <c r="AA60" i="13"/>
  <c r="Y59" i="13"/>
  <c r="AA58" i="13"/>
  <c r="W58" i="13"/>
  <c r="Y57" i="13"/>
  <c r="W56" i="13"/>
  <c r="Y55" i="13"/>
  <c r="W54" i="13"/>
  <c r="AA52" i="13"/>
  <c r="W50" i="13"/>
  <c r="Y49" i="13"/>
  <c r="AA48" i="13"/>
  <c r="Y47" i="13"/>
  <c r="W46" i="13"/>
  <c r="AA44" i="13"/>
  <c r="AA42" i="13"/>
  <c r="Y41" i="13"/>
  <c r="W40" i="13"/>
  <c r="AA38" i="13"/>
  <c r="W36" i="13"/>
  <c r="W34" i="13"/>
  <c r="Y33" i="13"/>
  <c r="W32" i="13"/>
  <c r="Y31" i="13"/>
  <c r="W30" i="13"/>
  <c r="AA28" i="13"/>
  <c r="W26" i="13"/>
  <c r="Y25" i="13"/>
  <c r="AA24" i="13"/>
  <c r="Y23" i="13"/>
  <c r="AA22" i="13"/>
  <c r="Y21" i="13"/>
  <c r="W20" i="13"/>
  <c r="W18" i="13"/>
  <c r="W16" i="13"/>
  <c r="Y15" i="13"/>
  <c r="W14" i="13"/>
  <c r="W12" i="13"/>
  <c r="Y11" i="13"/>
  <c r="Y9" i="13"/>
  <c r="AA8" i="13"/>
  <c r="Y7" i="13"/>
  <c r="W6" i="13"/>
  <c r="E93" i="10"/>
  <c r="G91" i="10"/>
  <c r="F88" i="10"/>
  <c r="G87" i="10"/>
  <c r="E85" i="10"/>
  <c r="C83" i="10"/>
  <c r="D78" i="10"/>
  <c r="F76" i="10"/>
  <c r="G75" i="10"/>
  <c r="D74" i="10"/>
  <c r="B72" i="10"/>
  <c r="G71" i="10"/>
  <c r="C67" i="10"/>
  <c r="E65" i="10"/>
  <c r="G63" i="10"/>
  <c r="D62" i="10"/>
  <c r="E61" i="10"/>
  <c r="C59" i="10"/>
  <c r="F52" i="10"/>
  <c r="C51" i="10"/>
  <c r="E49" i="10"/>
  <c r="G47" i="10"/>
  <c r="G45" i="10"/>
  <c r="C43" i="10"/>
  <c r="G41" i="10"/>
  <c r="C39" i="10"/>
  <c r="C37" i="10"/>
  <c r="G35" i="10"/>
  <c r="G33" i="10"/>
  <c r="C31" i="10"/>
  <c r="G29" i="10"/>
  <c r="G27" i="10"/>
  <c r="G25" i="10"/>
  <c r="C21" i="10"/>
  <c r="C17" i="10"/>
  <c r="C13" i="10"/>
  <c r="C11" i="10"/>
  <c r="G9" i="10"/>
  <c r="C7" i="10"/>
  <c r="C5" i="10"/>
  <c r="E101" i="9"/>
  <c r="L99" i="9"/>
  <c r="G97" i="9"/>
  <c r="O96" i="9"/>
  <c r="M94" i="9"/>
  <c r="K92" i="9"/>
  <c r="P91" i="9"/>
  <c r="N89" i="9"/>
  <c r="K88" i="9"/>
  <c r="P87" i="9"/>
  <c r="L87" i="9"/>
  <c r="N85" i="9"/>
  <c r="K84" i="9"/>
  <c r="P83" i="9"/>
  <c r="L83" i="9"/>
  <c r="O80" i="9"/>
  <c r="N77" i="9"/>
  <c r="L75" i="9"/>
  <c r="O72" i="9"/>
  <c r="N69" i="9"/>
  <c r="K68" i="9"/>
  <c r="P67" i="9"/>
  <c r="O64" i="9"/>
  <c r="M62" i="9"/>
  <c r="O60" i="9"/>
  <c r="L59" i="9"/>
  <c r="M58" i="9"/>
  <c r="O56" i="9"/>
  <c r="L55" i="9"/>
  <c r="N52" i="9"/>
  <c r="P50" i="9"/>
  <c r="K49" i="9"/>
  <c r="K45" i="9"/>
  <c r="G121" i="14"/>
  <c r="I116" i="14"/>
  <c r="K113" i="14"/>
  <c r="K111" i="14"/>
  <c r="I110" i="14"/>
  <c r="G107" i="14"/>
  <c r="G103" i="14"/>
  <c r="I102" i="14"/>
  <c r="G99" i="14"/>
  <c r="G95" i="14"/>
  <c r="G93" i="14"/>
  <c r="I92" i="14"/>
  <c r="I84" i="14"/>
  <c r="K83" i="14"/>
  <c r="K79" i="14"/>
  <c r="I78" i="14"/>
  <c r="G77" i="14"/>
  <c r="K75" i="14"/>
  <c r="G73" i="14"/>
  <c r="G71" i="14"/>
  <c r="I70" i="14"/>
  <c r="G69" i="14"/>
  <c r="I68" i="14"/>
  <c r="K67" i="14"/>
  <c r="G65" i="14"/>
  <c r="G63" i="14"/>
  <c r="G59" i="14"/>
  <c r="I58" i="14"/>
  <c r="I56" i="14"/>
  <c r="K53" i="14"/>
  <c r="K51" i="14"/>
  <c r="G49" i="14"/>
  <c r="K47" i="14"/>
  <c r="G43" i="14"/>
  <c r="G41" i="14"/>
  <c r="K37" i="14"/>
  <c r="I36" i="14"/>
  <c r="G35" i="14"/>
  <c r="K23" i="14"/>
  <c r="I22" i="14"/>
  <c r="K19" i="14"/>
  <c r="G17" i="14"/>
  <c r="I16" i="14"/>
  <c r="K13" i="14"/>
  <c r="I10" i="14"/>
  <c r="J116" i="13"/>
  <c r="H115" i="13"/>
  <c r="AA113" i="13"/>
  <c r="Y110" i="13"/>
  <c r="W107" i="13"/>
  <c r="Y106" i="13"/>
  <c r="AA105" i="13"/>
  <c r="AA99" i="13"/>
  <c r="Y98" i="13"/>
  <c r="W97" i="13"/>
  <c r="Y96" i="13"/>
  <c r="AA85" i="13"/>
  <c r="W83" i="13"/>
  <c r="Y82" i="13"/>
  <c r="Y80" i="13"/>
  <c r="W77" i="13"/>
  <c r="Y76" i="13"/>
  <c r="AA71" i="13"/>
  <c r="Y70" i="13"/>
  <c r="W65" i="13"/>
  <c r="AA61" i="13"/>
  <c r="AA59" i="13"/>
  <c r="AA57" i="13"/>
  <c r="W53" i="13"/>
  <c r="Y50" i="13"/>
  <c r="AA43" i="13"/>
  <c r="W41" i="13"/>
  <c r="W37" i="13"/>
  <c r="Y36" i="13"/>
  <c r="W33" i="13"/>
  <c r="AA31" i="13"/>
  <c r="W23" i="13"/>
  <c r="Y22" i="13"/>
  <c r="Y20" i="13"/>
  <c r="Y18" i="13"/>
  <c r="W9" i="13"/>
  <c r="I121" i="14"/>
  <c r="F120" i="14"/>
  <c r="K119" i="14"/>
  <c r="H118" i="14"/>
  <c r="I117" i="14"/>
  <c r="K116" i="14"/>
  <c r="G116" i="14"/>
  <c r="I115" i="14"/>
  <c r="G114" i="14"/>
  <c r="M113" i="14"/>
  <c r="D96" i="10" s="1"/>
  <c r="E113" i="14"/>
  <c r="K112" i="14"/>
  <c r="I111" i="14"/>
  <c r="M109" i="14"/>
  <c r="D92" i="10" s="1"/>
  <c r="E109" i="14"/>
  <c r="K108" i="14"/>
  <c r="I107" i="14"/>
  <c r="K106" i="14"/>
  <c r="I105" i="14"/>
  <c r="K104" i="14"/>
  <c r="M103" i="14"/>
  <c r="E103" i="14"/>
  <c r="G102" i="14"/>
  <c r="M101" i="14"/>
  <c r="E101" i="14"/>
  <c r="K100" i="14"/>
  <c r="I99" i="14"/>
  <c r="E99" i="14"/>
  <c r="K98" i="14"/>
  <c r="G98" i="14"/>
  <c r="M97" i="14"/>
  <c r="L97" i="14" s="1"/>
  <c r="O97" i="14" s="1"/>
  <c r="E97" i="14"/>
  <c r="K96" i="14"/>
  <c r="I95" i="14"/>
  <c r="K94" i="14"/>
  <c r="I93" i="14"/>
  <c r="G92" i="14"/>
  <c r="I91" i="14"/>
  <c r="G90" i="14"/>
  <c r="I89" i="14"/>
  <c r="K88" i="14"/>
  <c r="I87" i="14"/>
  <c r="G86" i="14"/>
  <c r="I85" i="14"/>
  <c r="K84" i="14"/>
  <c r="M83" i="14"/>
  <c r="L83" i="14" s="1"/>
  <c r="O83" i="14" s="1"/>
  <c r="E83" i="14"/>
  <c r="K82" i="14"/>
  <c r="M81" i="14"/>
  <c r="E81" i="14"/>
  <c r="K80" i="14"/>
  <c r="G80" i="14"/>
  <c r="I79" i="14"/>
  <c r="K78" i="14"/>
  <c r="M77" i="14"/>
  <c r="D60" i="10" s="1"/>
  <c r="E77" i="14"/>
  <c r="K76" i="14"/>
  <c r="I75" i="14"/>
  <c r="E75" i="14"/>
  <c r="K74" i="14"/>
  <c r="M73" i="14"/>
  <c r="E73" i="14"/>
  <c r="K72" i="14"/>
  <c r="G72" i="14"/>
  <c r="M71" i="14"/>
  <c r="E71" i="14"/>
  <c r="K70" i="14"/>
  <c r="I69" i="14"/>
  <c r="K68" i="14"/>
  <c r="M67" i="14"/>
  <c r="B50" i="10" s="1"/>
  <c r="E67" i="14"/>
  <c r="G66" i="14"/>
  <c r="I65" i="14"/>
  <c r="K64" i="14"/>
  <c r="M63" i="14"/>
  <c r="E63" i="14"/>
  <c r="K62" i="14"/>
  <c r="G62" i="14"/>
  <c r="I61" i="14"/>
  <c r="G60" i="14"/>
  <c r="I59" i="14"/>
  <c r="K58" i="14"/>
  <c r="I57" i="14"/>
  <c r="K56" i="14"/>
  <c r="I55" i="14"/>
  <c r="K54" i="14"/>
  <c r="I53" i="14"/>
  <c r="K52" i="14"/>
  <c r="I51" i="14"/>
  <c r="G50" i="14"/>
  <c r="I49" i="14"/>
  <c r="G48" i="14"/>
  <c r="M47" i="14"/>
  <c r="E47" i="14"/>
  <c r="K46" i="14"/>
  <c r="I45" i="14"/>
  <c r="G44" i="14"/>
  <c r="I43" i="14"/>
  <c r="K42" i="14"/>
  <c r="M41" i="14"/>
  <c r="E41" i="14"/>
  <c r="K40" i="14"/>
  <c r="I39" i="14"/>
  <c r="E39" i="14"/>
  <c r="K38" i="14"/>
  <c r="I37" i="14"/>
  <c r="G36" i="14"/>
  <c r="M35" i="14"/>
  <c r="F18" i="10" s="1"/>
  <c r="E35" i="14"/>
  <c r="G34" i="14"/>
  <c r="M33" i="14"/>
  <c r="E33" i="14"/>
  <c r="G32" i="14"/>
  <c r="I31" i="14"/>
  <c r="G30" i="14"/>
  <c r="I29" i="14"/>
  <c r="K28" i="14"/>
  <c r="I27" i="14"/>
  <c r="G26" i="14"/>
  <c r="I25" i="14"/>
  <c r="K24" i="14"/>
  <c r="I23" i="14"/>
  <c r="K22" i="14"/>
  <c r="M21" i="14"/>
  <c r="E21" i="14"/>
  <c r="G20" i="14"/>
  <c r="M19" i="14"/>
  <c r="E19" i="14"/>
  <c r="G18" i="14"/>
  <c r="I17" i="14"/>
  <c r="G16" i="14"/>
  <c r="I15" i="14"/>
  <c r="K14" i="14"/>
  <c r="M13" i="14"/>
  <c r="E13" i="14"/>
  <c r="K12" i="14"/>
  <c r="I11" i="14"/>
  <c r="E11" i="14"/>
  <c r="K10" i="14"/>
  <c r="G10" i="14"/>
  <c r="M9" i="14"/>
  <c r="E9" i="14"/>
  <c r="K8" i="14"/>
  <c r="M7" i="14"/>
  <c r="L7" i="14" s="1"/>
  <c r="O7" i="14" s="1"/>
  <c r="E7" i="14"/>
  <c r="G6" i="14"/>
  <c r="L119" i="13"/>
  <c r="O119" i="13" s="1"/>
  <c r="F117" i="13"/>
  <c r="H116" i="13"/>
  <c r="Y115" i="13"/>
  <c r="AA114" i="13"/>
  <c r="J113" i="13"/>
  <c r="AA112" i="13"/>
  <c r="AA110" i="13"/>
  <c r="Y109" i="13"/>
  <c r="AA108" i="13"/>
  <c r="W106" i="13"/>
  <c r="Y105" i="13"/>
  <c r="W104" i="13"/>
  <c r="W102" i="13"/>
  <c r="W100" i="13"/>
  <c r="W98" i="13"/>
  <c r="W96" i="13"/>
  <c r="Y95" i="13"/>
  <c r="AA94" i="13"/>
  <c r="AA92" i="13"/>
  <c r="W92" i="13"/>
  <c r="Y91" i="13"/>
  <c r="W90" i="13"/>
  <c r="Y89" i="13"/>
  <c r="AA88" i="13"/>
  <c r="AA86" i="13"/>
  <c r="W82" i="13"/>
  <c r="W80" i="13"/>
  <c r="Y79" i="13"/>
  <c r="AA76" i="13"/>
  <c r="Y75" i="13"/>
  <c r="AA74" i="13"/>
  <c r="W72" i="13"/>
  <c r="W70" i="13"/>
  <c r="AA68" i="13"/>
  <c r="AA66" i="13"/>
  <c r="Y65" i="13"/>
  <c r="W64" i="13"/>
  <c r="Y63" i="13"/>
  <c r="AA62" i="13"/>
  <c r="Y61" i="13"/>
  <c r="W60" i="13"/>
  <c r="AA56" i="13"/>
  <c r="AA54" i="13"/>
  <c r="Y53" i="13"/>
  <c r="W52" i="13"/>
  <c r="Y51" i="13"/>
  <c r="AA50" i="13"/>
  <c r="W48" i="13"/>
  <c r="AA46" i="13"/>
  <c r="Y45" i="13"/>
  <c r="W44" i="13"/>
  <c r="Y43" i="13"/>
  <c r="W42" i="13"/>
  <c r="AA40" i="13"/>
  <c r="Y39" i="13"/>
  <c r="W38" i="13"/>
  <c r="Y37" i="13"/>
  <c r="AA36" i="13"/>
  <c r="Y35" i="13"/>
  <c r="AA34" i="13"/>
  <c r="AA32" i="13"/>
  <c r="AA30" i="13"/>
  <c r="Y29" i="13"/>
  <c r="W28" i="13"/>
  <c r="Y27" i="13"/>
  <c r="AA26" i="13"/>
  <c r="W24" i="13"/>
  <c r="W22" i="13"/>
  <c r="AA20" i="13"/>
  <c r="Y19" i="13"/>
  <c r="AA18" i="13"/>
  <c r="Y17" i="13"/>
  <c r="AA16" i="13"/>
  <c r="AA14" i="13"/>
  <c r="Y13" i="13"/>
  <c r="AA12" i="13"/>
  <c r="AA10" i="13"/>
  <c r="W10" i="13"/>
  <c r="W8" i="13"/>
  <c r="AA6" i="13"/>
  <c r="D102" i="10"/>
  <c r="G99" i="10"/>
  <c r="C95" i="10"/>
  <c r="D94" i="10"/>
  <c r="F92" i="10"/>
  <c r="C91" i="10"/>
  <c r="D90" i="10"/>
  <c r="E89" i="10"/>
  <c r="B88" i="10"/>
  <c r="C87" i="10"/>
  <c r="B84" i="10"/>
  <c r="G83" i="10"/>
  <c r="D82" i="10"/>
  <c r="E81" i="10"/>
  <c r="B80" i="10"/>
  <c r="G79" i="10"/>
  <c r="C79" i="10"/>
  <c r="E77" i="10"/>
  <c r="B76" i="10"/>
  <c r="C75" i="10"/>
  <c r="E73" i="10"/>
  <c r="F72" i="10"/>
  <c r="C71" i="10"/>
  <c r="D70" i="10"/>
  <c r="E69" i="10"/>
  <c r="F68" i="10"/>
  <c r="B68" i="10"/>
  <c r="G67" i="10"/>
  <c r="D66" i="10"/>
  <c r="F64" i="10"/>
  <c r="C63" i="10"/>
  <c r="B60" i="10"/>
  <c r="G59" i="10"/>
  <c r="D58" i="10"/>
  <c r="E57" i="10"/>
  <c r="B56" i="10"/>
  <c r="G55" i="10"/>
  <c r="C55" i="10"/>
  <c r="E53" i="10"/>
  <c r="B52" i="10"/>
  <c r="G51" i="10"/>
  <c r="D50" i="10"/>
  <c r="D48" i="10"/>
  <c r="C47" i="10"/>
  <c r="C45" i="10"/>
  <c r="G43" i="10"/>
  <c r="C41" i="10"/>
  <c r="G39" i="10"/>
  <c r="G37" i="10"/>
  <c r="C35" i="10"/>
  <c r="C33" i="10"/>
  <c r="G31" i="10"/>
  <c r="C29" i="10"/>
  <c r="C27" i="10"/>
  <c r="C25" i="10"/>
  <c r="G23" i="10"/>
  <c r="C23" i="10"/>
  <c r="G21" i="10"/>
  <c r="G19" i="10"/>
  <c r="C19" i="10"/>
  <c r="G17" i="10"/>
  <c r="G15" i="10"/>
  <c r="C15" i="10"/>
  <c r="G13" i="10"/>
  <c r="G11" i="10"/>
  <c r="C9" i="10"/>
  <c r="G7" i="10"/>
  <c r="G5" i="10"/>
  <c r="G103" i="9"/>
  <c r="C103" i="9"/>
  <c r="B102" i="9"/>
  <c r="P99" i="9"/>
  <c r="E99" i="9"/>
  <c r="M98" i="9"/>
  <c r="N97" i="9"/>
  <c r="K96" i="9"/>
  <c r="P95" i="9"/>
  <c r="L95" i="9"/>
  <c r="N93" i="9"/>
  <c r="O92" i="9"/>
  <c r="L91" i="9"/>
  <c r="M90" i="9"/>
  <c r="O88" i="9"/>
  <c r="M86" i="9"/>
  <c r="O84" i="9"/>
  <c r="M82" i="9"/>
  <c r="N81" i="9"/>
  <c r="K80" i="9"/>
  <c r="P79" i="9"/>
  <c r="L79" i="9"/>
  <c r="M78" i="9"/>
  <c r="O76" i="9"/>
  <c r="K76" i="9"/>
  <c r="P75" i="9"/>
  <c r="M74" i="9"/>
  <c r="N73" i="9"/>
  <c r="K72" i="9"/>
  <c r="P71" i="9"/>
  <c r="L71" i="9"/>
  <c r="M70" i="9"/>
  <c r="O68" i="9"/>
  <c r="L67" i="9"/>
  <c r="M66" i="9"/>
  <c r="N65" i="9"/>
  <c r="K64" i="9"/>
  <c r="P63" i="9"/>
  <c r="L63" i="9"/>
  <c r="N61" i="9"/>
  <c r="K60" i="9"/>
  <c r="P59" i="9"/>
  <c r="N57" i="9"/>
  <c r="K56" i="9"/>
  <c r="P55" i="9"/>
  <c r="M54" i="9"/>
  <c r="O53" i="9"/>
  <c r="K53" i="9"/>
  <c r="M51" i="9"/>
  <c r="L50" i="9"/>
  <c r="O49" i="9"/>
  <c r="N48" i="9"/>
  <c r="M47" i="9"/>
  <c r="P46" i="9"/>
  <c r="L46" i="9"/>
  <c r="O45" i="9"/>
  <c r="N44" i="9"/>
  <c r="M43" i="9"/>
  <c r="P42" i="9"/>
  <c r="L42" i="9"/>
  <c r="O41" i="9"/>
  <c r="K41" i="9"/>
  <c r="N40" i="9"/>
  <c r="M39" i="9"/>
  <c r="P38" i="9"/>
  <c r="L38" i="9"/>
  <c r="O37" i="9"/>
  <c r="K37" i="9"/>
  <c r="N36" i="9"/>
  <c r="M35" i="9"/>
  <c r="P34" i="9"/>
  <c r="L34" i="9"/>
  <c r="O33" i="9"/>
  <c r="K33" i="9"/>
  <c r="N32" i="9"/>
  <c r="M31" i="9"/>
  <c r="P30" i="9"/>
  <c r="L30" i="9"/>
  <c r="O29" i="9"/>
  <c r="K29" i="9"/>
  <c r="N28" i="9"/>
  <c r="M27" i="9"/>
  <c r="P26" i="9"/>
  <c r="L26" i="9"/>
  <c r="O25" i="9"/>
  <c r="K25" i="9"/>
  <c r="N24" i="9"/>
  <c r="M23" i="9"/>
  <c r="P22" i="9"/>
  <c r="L22" i="9"/>
  <c r="O21" i="9"/>
  <c r="K21" i="9"/>
  <c r="N20" i="9"/>
  <c r="M19" i="9"/>
  <c r="P18" i="9"/>
  <c r="L18" i="9"/>
  <c r="O17" i="9"/>
  <c r="K17" i="9"/>
  <c r="AR17" i="27" s="1"/>
  <c r="N16" i="9"/>
  <c r="M15" i="9"/>
  <c r="P14" i="9"/>
  <c r="L14" i="9"/>
  <c r="O13" i="9"/>
  <c r="K13" i="9"/>
  <c r="N12" i="9"/>
  <c r="M11" i="9"/>
  <c r="P10" i="9"/>
  <c r="L10" i="9"/>
  <c r="O9" i="9"/>
  <c r="K9" i="9"/>
  <c r="N8" i="9"/>
  <c r="M7" i="9"/>
  <c r="P6" i="9"/>
  <c r="L6" i="9"/>
  <c r="O5" i="9"/>
  <c r="K5" i="9"/>
  <c r="N4" i="9"/>
  <c r="H121" i="14"/>
  <c r="M120" i="14"/>
  <c r="N119" i="14" s="1"/>
  <c r="I120" i="14"/>
  <c r="J119" i="14"/>
  <c r="F119" i="14"/>
  <c r="K118" i="14"/>
  <c r="G118" i="14"/>
  <c r="H117" i="14"/>
  <c r="AC116" i="14"/>
  <c r="Y116" i="14"/>
  <c r="J116" i="14"/>
  <c r="F116" i="14"/>
  <c r="AA115" i="14"/>
  <c r="W115" i="14"/>
  <c r="L115" i="14"/>
  <c r="O115" i="14" s="1"/>
  <c r="H115" i="14"/>
  <c r="AC114" i="14"/>
  <c r="Y114" i="14"/>
  <c r="J114" i="14"/>
  <c r="F114" i="14"/>
  <c r="AA113" i="14"/>
  <c r="W113" i="14"/>
  <c r="H113" i="14"/>
  <c r="AC112" i="14"/>
  <c r="Y112" i="14"/>
  <c r="J112" i="14"/>
  <c r="F112" i="14"/>
  <c r="AA111" i="14"/>
  <c r="W111" i="14"/>
  <c r="L111" i="14"/>
  <c r="O111" i="14" s="1"/>
  <c r="H111" i="14"/>
  <c r="AC110" i="14"/>
  <c r="Y110" i="14"/>
  <c r="J110" i="14"/>
  <c r="F110" i="14"/>
  <c r="AA109" i="14"/>
  <c r="W109" i="14"/>
  <c r="H109" i="14"/>
  <c r="AC108" i="14"/>
  <c r="Y108" i="14"/>
  <c r="J108" i="14"/>
  <c r="F108" i="14"/>
  <c r="AA107" i="14"/>
  <c r="W107" i="14"/>
  <c r="L107" i="14"/>
  <c r="O107" i="14" s="1"/>
  <c r="H107" i="14"/>
  <c r="AC106" i="14"/>
  <c r="Y106" i="14"/>
  <c r="J106" i="14"/>
  <c r="F106" i="14"/>
  <c r="AA105" i="14"/>
  <c r="W105" i="14"/>
  <c r="H105" i="14"/>
  <c r="AC104" i="14"/>
  <c r="Y104" i="14"/>
  <c r="J104" i="14"/>
  <c r="F104" i="14"/>
  <c r="AA103" i="14"/>
  <c r="W103" i="14"/>
  <c r="H103" i="14"/>
  <c r="AC102" i="14"/>
  <c r="Y102" i="14"/>
  <c r="J102" i="14"/>
  <c r="F102" i="14"/>
  <c r="AA101" i="14"/>
  <c r="W101" i="14"/>
  <c r="H101" i="14"/>
  <c r="AC100" i="14"/>
  <c r="Y100" i="14"/>
  <c r="J100" i="14"/>
  <c r="F100" i="14"/>
  <c r="AA99" i="14"/>
  <c r="W99" i="14"/>
  <c r="H99" i="14"/>
  <c r="AC98" i="14"/>
  <c r="Y98" i="14"/>
  <c r="J98" i="14"/>
  <c r="F98" i="14"/>
  <c r="AA97" i="14"/>
  <c r="W97" i="14"/>
  <c r="H97" i="14"/>
  <c r="AC96" i="14"/>
  <c r="Y96" i="14"/>
  <c r="J96" i="14"/>
  <c r="F96" i="14"/>
  <c r="AA95" i="14"/>
  <c r="W95" i="14"/>
  <c r="H95" i="14"/>
  <c r="AC94" i="14"/>
  <c r="Y94" i="14"/>
  <c r="J94" i="14"/>
  <c r="F94" i="14"/>
  <c r="AA93" i="14"/>
  <c r="W93" i="14"/>
  <c r="H93" i="14"/>
  <c r="AC92" i="14"/>
  <c r="Y92" i="14"/>
  <c r="J92" i="14"/>
  <c r="F92" i="14"/>
  <c r="AA91" i="14"/>
  <c r="W91" i="14"/>
  <c r="H91" i="14"/>
  <c r="AC90" i="14"/>
  <c r="Y90" i="14"/>
  <c r="J90" i="14"/>
  <c r="F90" i="14"/>
  <c r="AA89" i="14"/>
  <c r="W89" i="14"/>
  <c r="H89" i="14"/>
  <c r="AC88" i="14"/>
  <c r="Y88" i="14"/>
  <c r="J88" i="14"/>
  <c r="F88" i="14"/>
  <c r="AA87" i="14"/>
  <c r="W87" i="14"/>
  <c r="H87" i="14"/>
  <c r="AC86" i="14"/>
  <c r="Y86" i="14"/>
  <c r="J86" i="14"/>
  <c r="F86" i="14"/>
  <c r="AA85" i="14"/>
  <c r="W85" i="14"/>
  <c r="H85" i="14"/>
  <c r="AC84" i="14"/>
  <c r="Y84" i="14"/>
  <c r="J84" i="14"/>
  <c r="F84" i="14"/>
  <c r="AA83" i="14"/>
  <c r="W83" i="14"/>
  <c r="H83" i="14"/>
  <c r="AC82" i="14"/>
  <c r="Y82" i="14"/>
  <c r="J82" i="14"/>
  <c r="F82" i="14"/>
  <c r="AA81" i="14"/>
  <c r="W81" i="14"/>
  <c r="H81" i="14"/>
  <c r="AC80" i="14"/>
  <c r="Y80" i="14"/>
  <c r="J80" i="14"/>
  <c r="F80" i="14"/>
  <c r="AA79" i="14"/>
  <c r="W79" i="14"/>
  <c r="H79" i="14"/>
  <c r="AC78" i="14"/>
  <c r="Y78" i="14"/>
  <c r="J78" i="14"/>
  <c r="F78" i="14"/>
  <c r="AA77" i="14"/>
  <c r="W77" i="14"/>
  <c r="H77" i="14"/>
  <c r="AC76" i="14"/>
  <c r="Y76" i="14"/>
  <c r="J76" i="14"/>
  <c r="F76" i="14"/>
  <c r="AA75" i="14"/>
  <c r="W75" i="14"/>
  <c r="H75" i="14"/>
  <c r="AC74" i="14"/>
  <c r="Y74" i="14"/>
  <c r="J74" i="14"/>
  <c r="F74" i="14"/>
  <c r="AA73" i="14"/>
  <c r="W73" i="14"/>
  <c r="H73" i="14"/>
  <c r="AC72" i="14"/>
  <c r="Y72" i="14"/>
  <c r="J72" i="14"/>
  <c r="F72" i="14"/>
  <c r="AA71" i="14"/>
  <c r="W71" i="14"/>
  <c r="H71" i="14"/>
  <c r="AC70" i="14"/>
  <c r="Y70" i="14"/>
  <c r="J70" i="14"/>
  <c r="F70" i="14"/>
  <c r="AA69" i="14"/>
  <c r="W69" i="14"/>
  <c r="H69" i="14"/>
  <c r="AC68" i="14"/>
  <c r="Y68" i="14"/>
  <c r="J68" i="14"/>
  <c r="F68" i="14"/>
  <c r="AA67" i="14"/>
  <c r="W67" i="14"/>
  <c r="L67" i="14"/>
  <c r="O67" i="14" s="1"/>
  <c r="H67" i="14"/>
  <c r="AC66" i="14"/>
  <c r="Y66" i="14"/>
  <c r="J66" i="14"/>
  <c r="F66" i="14"/>
  <c r="AA65" i="14"/>
  <c r="W65" i="14"/>
  <c r="L65" i="14"/>
  <c r="O65" i="14" s="1"/>
  <c r="H65" i="14"/>
  <c r="AC64" i="14"/>
  <c r="Y64" i="14"/>
  <c r="J64" i="14"/>
  <c r="F64" i="14"/>
  <c r="AA63" i="14"/>
  <c r="W63" i="14"/>
  <c r="L63" i="14"/>
  <c r="O63" i="14" s="1"/>
  <c r="H63" i="14"/>
  <c r="AC62" i="14"/>
  <c r="Y62" i="14"/>
  <c r="J62" i="14"/>
  <c r="F62" i="14"/>
  <c r="AA61" i="14"/>
  <c r="W61" i="14"/>
  <c r="L61" i="14"/>
  <c r="O61" i="14" s="1"/>
  <c r="H61" i="14"/>
  <c r="AC60" i="14"/>
  <c r="Y60" i="14"/>
  <c r="J60" i="14"/>
  <c r="F60" i="14"/>
  <c r="AA59" i="14"/>
  <c r="W59" i="14"/>
  <c r="L59" i="14"/>
  <c r="O59" i="14" s="1"/>
  <c r="H59" i="14"/>
  <c r="AC58" i="14"/>
  <c r="Y58" i="14"/>
  <c r="J58" i="14"/>
  <c r="F58" i="14"/>
  <c r="AA57" i="14"/>
  <c r="W57" i="14"/>
  <c r="L57" i="14"/>
  <c r="O57" i="14" s="1"/>
  <c r="H57" i="14"/>
  <c r="AC56" i="14"/>
  <c r="Y56" i="14"/>
  <c r="J56" i="14"/>
  <c r="F56" i="14"/>
  <c r="AA55" i="14"/>
  <c r="W55" i="14"/>
  <c r="L55" i="14"/>
  <c r="O55" i="14" s="1"/>
  <c r="H55" i="14"/>
  <c r="AC54" i="14"/>
  <c r="Y54" i="14"/>
  <c r="J54" i="14"/>
  <c r="F54" i="14"/>
  <c r="AA53" i="14"/>
  <c r="W53" i="14"/>
  <c r="L53" i="14"/>
  <c r="O53" i="14" s="1"/>
  <c r="H53" i="14"/>
  <c r="AC52" i="14"/>
  <c r="Y52" i="14"/>
  <c r="J52" i="14"/>
  <c r="F52" i="14"/>
  <c r="AA51" i="14"/>
  <c r="W51" i="14"/>
  <c r="L51" i="14"/>
  <c r="O51" i="14" s="1"/>
  <c r="H51" i="14"/>
  <c r="AC50" i="14"/>
  <c r="Y50" i="14"/>
  <c r="J50" i="14"/>
  <c r="F50" i="14"/>
  <c r="AA49" i="14"/>
  <c r="W49" i="14"/>
  <c r="L49" i="14"/>
  <c r="O49" i="14" s="1"/>
  <c r="H49" i="14"/>
  <c r="AC48" i="14"/>
  <c r="Y48" i="14"/>
  <c r="J48" i="14"/>
  <c r="F48" i="14"/>
  <c r="AA47" i="14"/>
  <c r="W47" i="14"/>
  <c r="L47" i="14"/>
  <c r="O47" i="14" s="1"/>
  <c r="H47" i="14"/>
  <c r="AC46" i="14"/>
  <c r="Y46" i="14"/>
  <c r="J46" i="14"/>
  <c r="F46" i="14"/>
  <c r="AA45" i="14"/>
  <c r="W45" i="14"/>
  <c r="L45" i="14"/>
  <c r="O45" i="14" s="1"/>
  <c r="H45" i="14"/>
  <c r="AC44" i="14"/>
  <c r="Y44" i="14"/>
  <c r="J44" i="14"/>
  <c r="F44" i="14"/>
  <c r="AA43" i="14"/>
  <c r="W43" i="14"/>
  <c r="L43" i="14"/>
  <c r="O43" i="14" s="1"/>
  <c r="H43" i="14"/>
  <c r="AC42" i="14"/>
  <c r="Y42" i="14"/>
  <c r="J42" i="14"/>
  <c r="F42" i="14"/>
  <c r="AA41" i="14"/>
  <c r="W41" i="14"/>
  <c r="L41" i="14"/>
  <c r="O41" i="14" s="1"/>
  <c r="H41" i="14"/>
  <c r="AC40" i="14"/>
  <c r="Y40" i="14"/>
  <c r="J40" i="14"/>
  <c r="F40" i="14"/>
  <c r="AA39" i="14"/>
  <c r="W39" i="14"/>
  <c r="L39" i="14"/>
  <c r="O39" i="14" s="1"/>
  <c r="H39" i="14"/>
  <c r="AC38" i="14"/>
  <c r="Y38" i="14"/>
  <c r="J38" i="14"/>
  <c r="F38" i="14"/>
  <c r="AA37" i="14"/>
  <c r="W37" i="14"/>
  <c r="L37" i="14"/>
  <c r="O37" i="14" s="1"/>
  <c r="H37" i="14"/>
  <c r="AC36" i="14"/>
  <c r="Y36" i="14"/>
  <c r="J36" i="14"/>
  <c r="F36" i="14"/>
  <c r="AA35" i="14"/>
  <c r="W35" i="14"/>
  <c r="L35" i="14"/>
  <c r="O35" i="14" s="1"/>
  <c r="H35" i="14"/>
  <c r="AC34" i="14"/>
  <c r="Y34" i="14"/>
  <c r="J34" i="14"/>
  <c r="F34" i="14"/>
  <c r="AA33" i="14"/>
  <c r="W33" i="14"/>
  <c r="L33" i="14"/>
  <c r="O33" i="14" s="1"/>
  <c r="H33" i="14"/>
  <c r="AC32" i="14"/>
  <c r="Y32" i="14"/>
  <c r="J32" i="14"/>
  <c r="F32" i="14"/>
  <c r="AA31" i="14"/>
  <c r="W31" i="14"/>
  <c r="L31" i="14"/>
  <c r="O31" i="14" s="1"/>
  <c r="H31" i="14"/>
  <c r="AC30" i="14"/>
  <c r="Y30" i="14"/>
  <c r="J30" i="14"/>
  <c r="F30" i="14"/>
  <c r="AA29" i="14"/>
  <c r="W29" i="14"/>
  <c r="L29" i="14"/>
  <c r="O29" i="14" s="1"/>
  <c r="H29" i="14"/>
  <c r="AC28" i="14"/>
  <c r="Y28" i="14"/>
  <c r="J28" i="14"/>
  <c r="F28" i="14"/>
  <c r="AA27" i="14"/>
  <c r="W27" i="14"/>
  <c r="L27" i="14"/>
  <c r="O27" i="14" s="1"/>
  <c r="H27" i="14"/>
  <c r="AC26" i="14"/>
  <c r="Y26" i="14"/>
  <c r="J26" i="14"/>
  <c r="F26" i="14"/>
  <c r="AA25" i="14"/>
  <c r="W25" i="14"/>
  <c r="L25" i="14"/>
  <c r="O25" i="14" s="1"/>
  <c r="H25" i="14"/>
  <c r="AC24" i="14"/>
  <c r="Y24" i="14"/>
  <c r="J24" i="14"/>
  <c r="F24" i="14"/>
  <c r="AA23" i="14"/>
  <c r="W23" i="14"/>
  <c r="L23" i="14"/>
  <c r="O23" i="14" s="1"/>
  <c r="H23" i="14"/>
  <c r="AC22" i="14"/>
  <c r="Y22" i="14"/>
  <c r="J22" i="14"/>
  <c r="F22" i="14"/>
  <c r="AA21" i="14"/>
  <c r="W21" i="14"/>
  <c r="L21" i="14"/>
  <c r="O21" i="14" s="1"/>
  <c r="H21" i="14"/>
  <c r="AC20" i="14"/>
  <c r="Y20" i="14"/>
  <c r="J20" i="14"/>
  <c r="F20" i="14"/>
  <c r="AA19" i="14"/>
  <c r="W19" i="14"/>
  <c r="H19" i="14"/>
  <c r="AC18" i="14"/>
  <c r="Y18" i="14"/>
  <c r="J18" i="14"/>
  <c r="F18" i="14"/>
  <c r="AA17" i="14"/>
  <c r="W17" i="14"/>
  <c r="H17" i="14"/>
  <c r="AC16" i="14"/>
  <c r="Y16" i="14"/>
  <c r="J16" i="14"/>
  <c r="F16" i="14"/>
  <c r="AA15" i="14"/>
  <c r="W15" i="14"/>
  <c r="H15" i="14"/>
  <c r="AC14" i="14"/>
  <c r="Y14" i="14"/>
  <c r="J14" i="14"/>
  <c r="F14" i="14"/>
  <c r="AA13" i="14"/>
  <c r="W13" i="14"/>
  <c r="H13" i="14"/>
  <c r="AC12" i="14"/>
  <c r="Y12" i="14"/>
  <c r="J12" i="14"/>
  <c r="F12" i="14"/>
  <c r="AA11" i="14"/>
  <c r="W11" i="14"/>
  <c r="H11" i="14"/>
  <c r="AC10" i="14"/>
  <c r="Y10" i="14"/>
  <c r="J10" i="14"/>
  <c r="F10" i="14"/>
  <c r="AA9" i="14"/>
  <c r="W9" i="14"/>
  <c r="H9" i="14"/>
  <c r="AC8" i="14"/>
  <c r="Y8" i="14"/>
  <c r="J8" i="14"/>
  <c r="F8" i="14"/>
  <c r="AA7" i="14"/>
  <c r="W7" i="14"/>
  <c r="H7" i="14"/>
  <c r="AC6" i="14"/>
  <c r="J6" i="14"/>
  <c r="F6" i="14"/>
  <c r="M121" i="13"/>
  <c r="I121" i="13"/>
  <c r="J120" i="13"/>
  <c r="F120" i="13"/>
  <c r="K119" i="13"/>
  <c r="G119" i="13"/>
  <c r="L118" i="13"/>
  <c r="O118" i="13" s="1"/>
  <c r="H118" i="13"/>
  <c r="M117" i="13"/>
  <c r="I117" i="13"/>
  <c r="E117" i="13"/>
  <c r="AD116" i="13"/>
  <c r="Z116" i="13"/>
  <c r="V116" i="13"/>
  <c r="K116" i="13"/>
  <c r="G116" i="13"/>
  <c r="AB115" i="13"/>
  <c r="AE115" i="13" s="1"/>
  <c r="X115" i="13"/>
  <c r="M115" i="13"/>
  <c r="F98" i="9" s="1"/>
  <c r="I115" i="13"/>
  <c r="E115" i="13"/>
  <c r="AD114" i="13"/>
  <c r="Z114" i="13"/>
  <c r="V114" i="13"/>
  <c r="K114" i="13"/>
  <c r="G114" i="13"/>
  <c r="AB113" i="13"/>
  <c r="AE113" i="13" s="1"/>
  <c r="X113" i="13"/>
  <c r="M113" i="13"/>
  <c r="I113" i="13"/>
  <c r="E113" i="13"/>
  <c r="AD112" i="13"/>
  <c r="Z112" i="13"/>
  <c r="V112" i="13"/>
  <c r="K112" i="13"/>
  <c r="G112" i="13"/>
  <c r="AB111" i="13"/>
  <c r="AE111" i="13" s="1"/>
  <c r="X111" i="13"/>
  <c r="M111" i="13"/>
  <c r="I111" i="13"/>
  <c r="E111" i="13"/>
  <c r="AD110" i="13"/>
  <c r="Z110" i="13"/>
  <c r="V110" i="13"/>
  <c r="K110" i="13"/>
  <c r="G110" i="13"/>
  <c r="X109" i="13"/>
  <c r="M109" i="13"/>
  <c r="I109" i="13"/>
  <c r="E109" i="13"/>
  <c r="AD108" i="13"/>
  <c r="Z108" i="13"/>
  <c r="V108" i="13"/>
  <c r="K108" i="13"/>
  <c r="G108" i="13"/>
  <c r="X107" i="13"/>
  <c r="M107" i="13"/>
  <c r="I107" i="13"/>
  <c r="E107" i="13"/>
  <c r="AD106" i="13"/>
  <c r="Z106" i="13"/>
  <c r="V106" i="13"/>
  <c r="K106" i="13"/>
  <c r="G106" i="13"/>
  <c r="X105" i="13"/>
  <c r="M105" i="13"/>
  <c r="I105" i="13"/>
  <c r="E105" i="13"/>
  <c r="AD104" i="13"/>
  <c r="Z104" i="13"/>
  <c r="V104" i="13"/>
  <c r="K104" i="13"/>
  <c r="G104" i="13"/>
  <c r="X103" i="13"/>
  <c r="M103" i="13"/>
  <c r="I103" i="13"/>
  <c r="E103" i="13"/>
  <c r="AD102" i="13"/>
  <c r="Z102" i="13"/>
  <c r="V102" i="13"/>
  <c r="K102" i="13"/>
  <c r="G102" i="13"/>
  <c r="X101" i="13"/>
  <c r="M101" i="13"/>
  <c r="I101" i="13"/>
  <c r="E101" i="13"/>
  <c r="AD100" i="13"/>
  <c r="Z100" i="13"/>
  <c r="V100" i="13"/>
  <c r="K100" i="13"/>
  <c r="G100" i="13"/>
  <c r="X99" i="13"/>
  <c r="M99" i="13"/>
  <c r="I99" i="13"/>
  <c r="E99" i="13"/>
  <c r="AD98" i="13"/>
  <c r="Z98" i="13"/>
  <c r="V98" i="13"/>
  <c r="K98" i="13"/>
  <c r="G98" i="13"/>
  <c r="X97" i="13"/>
  <c r="M97" i="13"/>
  <c r="I97" i="13"/>
  <c r="E97" i="13"/>
  <c r="AD96" i="13"/>
  <c r="Z96" i="13"/>
  <c r="V96" i="13"/>
  <c r="K96" i="13"/>
  <c r="G96" i="13"/>
  <c r="X95" i="13"/>
  <c r="M95" i="13"/>
  <c r="I95" i="13"/>
  <c r="E95" i="13"/>
  <c r="AD94" i="13"/>
  <c r="Z94" i="13"/>
  <c r="V94" i="13"/>
  <c r="K94" i="13"/>
  <c r="G94" i="13"/>
  <c r="X93" i="13"/>
  <c r="M93" i="13"/>
  <c r="I93" i="13"/>
  <c r="E93" i="13"/>
  <c r="AD92" i="13"/>
  <c r="Z92" i="13"/>
  <c r="V92" i="13"/>
  <c r="K92" i="13"/>
  <c r="G92" i="13"/>
  <c r="X91" i="13"/>
  <c r="M91" i="13"/>
  <c r="I91" i="13"/>
  <c r="E91" i="13"/>
  <c r="AD90" i="13"/>
  <c r="Z90" i="13"/>
  <c r="V90" i="13"/>
  <c r="K90" i="13"/>
  <c r="G90" i="13"/>
  <c r="X89" i="13"/>
  <c r="M89" i="13"/>
  <c r="I89" i="13"/>
  <c r="E89" i="13"/>
  <c r="AD88" i="13"/>
  <c r="Z88" i="13"/>
  <c r="V88" i="13"/>
  <c r="K88" i="13"/>
  <c r="G88" i="13"/>
  <c r="X87" i="13"/>
  <c r="M87" i="13"/>
  <c r="I87" i="13"/>
  <c r="E87" i="13"/>
  <c r="AD86" i="13"/>
  <c r="Z86" i="13"/>
  <c r="V86" i="13"/>
  <c r="K86" i="13"/>
  <c r="G86" i="13"/>
  <c r="X85" i="13"/>
  <c r="M85" i="13"/>
  <c r="I85" i="13"/>
  <c r="E85" i="13"/>
  <c r="AD84" i="13"/>
  <c r="Z84" i="13"/>
  <c r="V84" i="13"/>
  <c r="K84" i="13"/>
  <c r="G84" i="13"/>
  <c r="X83" i="13"/>
  <c r="M83" i="13"/>
  <c r="I83" i="13"/>
  <c r="E83" i="13"/>
  <c r="AD82" i="13"/>
  <c r="Z82" i="13"/>
  <c r="V82" i="13"/>
  <c r="K82" i="13"/>
  <c r="G82" i="13"/>
  <c r="X81" i="13"/>
  <c r="M81" i="13"/>
  <c r="I81" i="13"/>
  <c r="E81" i="13"/>
  <c r="AD80" i="13"/>
  <c r="Z80" i="13"/>
  <c r="V80" i="13"/>
  <c r="K80" i="13"/>
  <c r="G80" i="13"/>
  <c r="X79" i="13"/>
  <c r="M79" i="13"/>
  <c r="I79" i="13"/>
  <c r="E79" i="13"/>
  <c r="AD78" i="13"/>
  <c r="Z78" i="13"/>
  <c r="V78" i="13"/>
  <c r="K78" i="13"/>
  <c r="G78" i="13"/>
  <c r="X77" i="13"/>
  <c r="M77" i="13"/>
  <c r="I77" i="13"/>
  <c r="E77" i="13"/>
  <c r="AD76" i="13"/>
  <c r="Z76" i="13"/>
  <c r="V76" i="13"/>
  <c r="K76" i="13"/>
  <c r="G76" i="13"/>
  <c r="AB75" i="13"/>
  <c r="AE75" i="13" s="1"/>
  <c r="X75" i="13"/>
  <c r="M75" i="13"/>
  <c r="I75" i="13"/>
  <c r="E75" i="13"/>
  <c r="AD74" i="13"/>
  <c r="Z74" i="13"/>
  <c r="V74" i="13"/>
  <c r="K74" i="13"/>
  <c r="G74" i="13"/>
  <c r="AB73" i="13"/>
  <c r="AE73" i="13" s="1"/>
  <c r="X73" i="13"/>
  <c r="M73" i="13"/>
  <c r="I73" i="13"/>
  <c r="E73" i="13"/>
  <c r="AD72" i="13"/>
  <c r="Z72" i="13"/>
  <c r="V72" i="13"/>
  <c r="K72" i="13"/>
  <c r="G72" i="13"/>
  <c r="AB71" i="13"/>
  <c r="AE71" i="13" s="1"/>
  <c r="X71" i="13"/>
  <c r="M71" i="13"/>
  <c r="I71" i="13"/>
  <c r="E71" i="13"/>
  <c r="AD70" i="13"/>
  <c r="Z70" i="13"/>
  <c r="V70" i="13"/>
  <c r="K70" i="13"/>
  <c r="G70" i="13"/>
  <c r="AB69" i="13"/>
  <c r="AE69" i="13" s="1"/>
  <c r="X69" i="13"/>
  <c r="M69" i="13"/>
  <c r="I69" i="13"/>
  <c r="E69" i="13"/>
  <c r="AD68" i="13"/>
  <c r="Z68" i="13"/>
  <c r="V68" i="13"/>
  <c r="K68" i="13"/>
  <c r="G68" i="13"/>
  <c r="AB67" i="13"/>
  <c r="AE67" i="13" s="1"/>
  <c r="X67" i="13"/>
  <c r="M67" i="13"/>
  <c r="I67" i="13"/>
  <c r="E67" i="13"/>
  <c r="AD66" i="13"/>
  <c r="Z66" i="13"/>
  <c r="V66" i="13"/>
  <c r="K66" i="13"/>
  <c r="G66" i="13"/>
  <c r="AB65" i="13"/>
  <c r="AE65" i="13" s="1"/>
  <c r="X65" i="13"/>
  <c r="M65" i="13"/>
  <c r="I65" i="13"/>
  <c r="E65" i="13"/>
  <c r="AD64" i="13"/>
  <c r="Z64" i="13"/>
  <c r="V64" i="13"/>
  <c r="K64" i="13"/>
  <c r="G64" i="13"/>
  <c r="AB63" i="13"/>
  <c r="AE63" i="13" s="1"/>
  <c r="X63" i="13"/>
  <c r="M63" i="13"/>
  <c r="I63" i="13"/>
  <c r="E63" i="13"/>
  <c r="AD62" i="13"/>
  <c r="Z62" i="13"/>
  <c r="V62" i="13"/>
  <c r="K62" i="13"/>
  <c r="G62" i="13"/>
  <c r="AB61" i="13"/>
  <c r="AE61" i="13" s="1"/>
  <c r="X61" i="13"/>
  <c r="M61" i="13"/>
  <c r="I61" i="13"/>
  <c r="E61" i="13"/>
  <c r="AD60" i="13"/>
  <c r="Z60" i="13"/>
  <c r="V60" i="13"/>
  <c r="K60" i="13"/>
  <c r="G60" i="13"/>
  <c r="AB59" i="13"/>
  <c r="AE59" i="13" s="1"/>
  <c r="X59" i="13"/>
  <c r="M59" i="13"/>
  <c r="I59" i="13"/>
  <c r="E59" i="13"/>
  <c r="AD58" i="13"/>
  <c r="Z58" i="13"/>
  <c r="V58" i="13"/>
  <c r="K58" i="13"/>
  <c r="G58" i="13"/>
  <c r="AB57" i="13"/>
  <c r="AE57" i="13" s="1"/>
  <c r="X57" i="13"/>
  <c r="M57" i="13"/>
  <c r="I57" i="13"/>
  <c r="E57" i="13"/>
  <c r="AD56" i="13"/>
  <c r="Z56" i="13"/>
  <c r="V56" i="13"/>
  <c r="K56" i="13"/>
  <c r="G56" i="13"/>
  <c r="AB55" i="13"/>
  <c r="AE55" i="13" s="1"/>
  <c r="X55" i="13"/>
  <c r="M55" i="13"/>
  <c r="I55" i="13"/>
  <c r="E55" i="13"/>
  <c r="AD54" i="13"/>
  <c r="Z54" i="13"/>
  <c r="V54" i="13"/>
  <c r="K54" i="13"/>
  <c r="G54" i="13"/>
  <c r="AB53" i="13"/>
  <c r="AE53" i="13" s="1"/>
  <c r="X53" i="13"/>
  <c r="M53" i="13"/>
  <c r="I53" i="13"/>
  <c r="E53" i="13"/>
  <c r="AD52" i="13"/>
  <c r="Z52" i="13"/>
  <c r="V52" i="13"/>
  <c r="K52" i="13"/>
  <c r="G52" i="13"/>
  <c r="AB51" i="13"/>
  <c r="AE51" i="13" s="1"/>
  <c r="X51" i="13"/>
  <c r="M51" i="13"/>
  <c r="I51" i="13"/>
  <c r="E51" i="13"/>
  <c r="AD50" i="13"/>
  <c r="Z50" i="13"/>
  <c r="V50" i="13"/>
  <c r="K50" i="13"/>
  <c r="G50" i="13"/>
  <c r="AB49" i="13"/>
  <c r="AE49" i="13" s="1"/>
  <c r="X49" i="13"/>
  <c r="M49" i="13"/>
  <c r="I49" i="13"/>
  <c r="E49" i="13"/>
  <c r="AD48" i="13"/>
  <c r="Z48" i="13"/>
  <c r="V48" i="13"/>
  <c r="K48" i="13"/>
  <c r="G48" i="13"/>
  <c r="AB47" i="13"/>
  <c r="AE47" i="13" s="1"/>
  <c r="X47" i="13"/>
  <c r="M47" i="13"/>
  <c r="I47" i="13"/>
  <c r="E47" i="13"/>
  <c r="AD46" i="13"/>
  <c r="Z46" i="13"/>
  <c r="V46" i="13"/>
  <c r="K46" i="13"/>
  <c r="G46" i="13"/>
  <c r="AB45" i="13"/>
  <c r="AE45" i="13" s="1"/>
  <c r="X45" i="13"/>
  <c r="M45" i="13"/>
  <c r="I45" i="13"/>
  <c r="E45" i="13"/>
  <c r="AD44" i="13"/>
  <c r="Z44" i="13"/>
  <c r="V44" i="13"/>
  <c r="K44" i="13"/>
  <c r="G44" i="13"/>
  <c r="AB43" i="13"/>
  <c r="AE43" i="13" s="1"/>
  <c r="X43" i="13"/>
  <c r="M43" i="13"/>
  <c r="I43" i="13"/>
  <c r="E43" i="13"/>
  <c r="AD42" i="13"/>
  <c r="Z42" i="13"/>
  <c r="V42" i="13"/>
  <c r="K42" i="13"/>
  <c r="G42" i="13"/>
  <c r="AB41" i="13"/>
  <c r="AE41" i="13" s="1"/>
  <c r="X41" i="13"/>
  <c r="M41" i="13"/>
  <c r="I41" i="13"/>
  <c r="E41" i="13"/>
  <c r="AD40" i="13"/>
  <c r="Z40" i="13"/>
  <c r="V40" i="13"/>
  <c r="K40" i="13"/>
  <c r="G40" i="13"/>
  <c r="AB39" i="13"/>
  <c r="AE39" i="13" s="1"/>
  <c r="X39" i="13"/>
  <c r="M39" i="13"/>
  <c r="I39" i="13"/>
  <c r="E39" i="13"/>
  <c r="AD38" i="13"/>
  <c r="Z38" i="13"/>
  <c r="V38" i="13"/>
  <c r="K38" i="13"/>
  <c r="G38" i="13"/>
  <c r="AB37" i="13"/>
  <c r="AE37" i="13" s="1"/>
  <c r="X37" i="13"/>
  <c r="M37" i="13"/>
  <c r="I37" i="13"/>
  <c r="E37" i="13"/>
  <c r="AD36" i="13"/>
  <c r="Z36" i="13"/>
  <c r="V36" i="13"/>
  <c r="K36" i="13"/>
  <c r="G36" i="13"/>
  <c r="AB35" i="13"/>
  <c r="AE35" i="13" s="1"/>
  <c r="X35" i="13"/>
  <c r="M35" i="13"/>
  <c r="I35" i="13"/>
  <c r="E35" i="13"/>
  <c r="AD34" i="13"/>
  <c r="Z34" i="13"/>
  <c r="V34" i="13"/>
  <c r="K34" i="13"/>
  <c r="G34" i="13"/>
  <c r="AB33" i="13"/>
  <c r="AE33" i="13" s="1"/>
  <c r="X33" i="13"/>
  <c r="M33" i="13"/>
  <c r="I33" i="13"/>
  <c r="E33" i="13"/>
  <c r="AD32" i="13"/>
  <c r="Z32" i="13"/>
  <c r="V32" i="13"/>
  <c r="K32" i="13"/>
  <c r="G32" i="13"/>
  <c r="AB31" i="13"/>
  <c r="AE31" i="13" s="1"/>
  <c r="X31" i="13"/>
  <c r="M31" i="13"/>
  <c r="I31" i="13"/>
  <c r="E31" i="13"/>
  <c r="AD30" i="13"/>
  <c r="Z30" i="13"/>
  <c r="V30" i="13"/>
  <c r="K30" i="13"/>
  <c r="G30" i="13"/>
  <c r="AB29" i="13"/>
  <c r="AE29" i="13" s="1"/>
  <c r="X29" i="13"/>
  <c r="M29" i="13"/>
  <c r="I29" i="13"/>
  <c r="E29" i="13"/>
  <c r="AD28" i="13"/>
  <c r="Z28" i="13"/>
  <c r="V28" i="13"/>
  <c r="K28" i="13"/>
  <c r="G28" i="13"/>
  <c r="AB27" i="13"/>
  <c r="AE27" i="13" s="1"/>
  <c r="X27" i="13"/>
  <c r="M27" i="13"/>
  <c r="I27" i="13"/>
  <c r="E27" i="13"/>
  <c r="AD26" i="13"/>
  <c r="Z26" i="13"/>
  <c r="V26" i="13"/>
  <c r="K26" i="13"/>
  <c r="G26" i="13"/>
  <c r="AB25" i="13"/>
  <c r="AE25" i="13" s="1"/>
  <c r="X25" i="13"/>
  <c r="M25" i="13"/>
  <c r="I25" i="13"/>
  <c r="E25" i="13"/>
  <c r="AD24" i="13"/>
  <c r="Z24" i="13"/>
  <c r="V24" i="13"/>
  <c r="K24" i="13"/>
  <c r="G24" i="13"/>
  <c r="AB23" i="13"/>
  <c r="AE23" i="13" s="1"/>
  <c r="X23" i="13"/>
  <c r="M23" i="13"/>
  <c r="I23" i="13"/>
  <c r="E23" i="13"/>
  <c r="AD22" i="13"/>
  <c r="Z22" i="13"/>
  <c r="V22" i="13"/>
  <c r="K22" i="13"/>
  <c r="G22" i="13"/>
  <c r="AB21" i="13"/>
  <c r="AE21" i="13" s="1"/>
  <c r="X21" i="13"/>
  <c r="M21" i="13"/>
  <c r="I21" i="13"/>
  <c r="E21" i="13"/>
  <c r="AD20" i="13"/>
  <c r="Z20" i="13"/>
  <c r="V20" i="13"/>
  <c r="K20" i="13"/>
  <c r="G20" i="13"/>
  <c r="X19" i="13"/>
  <c r="M19" i="13"/>
  <c r="I19" i="13"/>
  <c r="E19" i="13"/>
  <c r="AD18" i="13"/>
  <c r="Z18" i="13"/>
  <c r="V18" i="13"/>
  <c r="K18" i="13"/>
  <c r="G18" i="13"/>
  <c r="X17" i="13"/>
  <c r="M17" i="13"/>
  <c r="I17" i="13"/>
  <c r="E17" i="13"/>
  <c r="AD16" i="13"/>
  <c r="Z16" i="13"/>
  <c r="V16" i="13"/>
  <c r="K16" i="13"/>
  <c r="G16" i="13"/>
  <c r="X15" i="13"/>
  <c r="M15" i="13"/>
  <c r="I15" i="13"/>
  <c r="E15" i="13"/>
  <c r="AD14" i="13"/>
  <c r="Z14" i="13"/>
  <c r="V14" i="13"/>
  <c r="K14" i="13"/>
  <c r="G14" i="13"/>
  <c r="X13" i="13"/>
  <c r="M13" i="13"/>
  <c r="I13" i="13"/>
  <c r="E13" i="13"/>
  <c r="AD12" i="13"/>
  <c r="Z12" i="13"/>
  <c r="V12" i="13"/>
  <c r="K12" i="13"/>
  <c r="G12" i="13"/>
  <c r="X11" i="13"/>
  <c r="M11" i="13"/>
  <c r="I11" i="13"/>
  <c r="E11" i="13"/>
  <c r="AD10" i="13"/>
  <c r="Z10" i="13"/>
  <c r="V10" i="13"/>
  <c r="K10" i="13"/>
  <c r="G10" i="13"/>
  <c r="X9" i="13"/>
  <c r="M9" i="13"/>
  <c r="I9" i="13"/>
  <c r="E9" i="13"/>
  <c r="AD8" i="13"/>
  <c r="Z8" i="13"/>
  <c r="V8" i="13"/>
  <c r="K8" i="13"/>
  <c r="G8" i="13"/>
  <c r="X7" i="13"/>
  <c r="I7" i="13"/>
  <c r="E7" i="13"/>
  <c r="Z6" i="13"/>
  <c r="V6" i="13"/>
  <c r="K6" i="13"/>
  <c r="G6" i="13"/>
  <c r="A7" i="11"/>
  <c r="G102" i="10"/>
  <c r="D46" i="10"/>
  <c r="D44" i="10"/>
  <c r="D42" i="10"/>
  <c r="D40" i="10"/>
  <c r="D38" i="10"/>
  <c r="D36" i="10"/>
  <c r="D34" i="10"/>
  <c r="D32" i="10"/>
  <c r="D30" i="10"/>
  <c r="D28" i="10"/>
  <c r="D26" i="10"/>
  <c r="D24" i="10"/>
  <c r="D22" i="10"/>
  <c r="D20" i="10"/>
  <c r="D18" i="10"/>
  <c r="D16" i="10"/>
  <c r="D14" i="10"/>
  <c r="D12" i="10"/>
  <c r="D10" i="10"/>
  <c r="D8" i="10"/>
  <c r="D6" i="10"/>
  <c r="D4" i="10"/>
  <c r="F103" i="9"/>
  <c r="E102" i="9"/>
  <c r="C100" i="9"/>
  <c r="O99" i="9"/>
  <c r="K99" i="9"/>
  <c r="D99" i="9"/>
  <c r="P98" i="9"/>
  <c r="L98" i="9"/>
  <c r="E98" i="9"/>
  <c r="M97" i="9"/>
  <c r="F97" i="9"/>
  <c r="N96" i="9"/>
  <c r="G96" i="9"/>
  <c r="K95" i="9"/>
  <c r="P94" i="9"/>
  <c r="L94" i="9"/>
  <c r="M93" i="9"/>
  <c r="N92" i="9"/>
  <c r="O91" i="9"/>
  <c r="K91" i="9"/>
  <c r="P90" i="9"/>
  <c r="L90" i="9"/>
  <c r="M89" i="9"/>
  <c r="N88" i="9"/>
  <c r="O87" i="9"/>
  <c r="K87" i="9"/>
  <c r="P86" i="9"/>
  <c r="L86" i="9"/>
  <c r="M85" i="9"/>
  <c r="N84" i="9"/>
  <c r="O83" i="9"/>
  <c r="K83" i="9"/>
  <c r="P82" i="9"/>
  <c r="L82" i="9"/>
  <c r="M81" i="9"/>
  <c r="N80" i="9"/>
  <c r="O79" i="9"/>
  <c r="K79" i="9"/>
  <c r="P78" i="9"/>
  <c r="L78" i="9"/>
  <c r="M77" i="9"/>
  <c r="N76" i="9"/>
  <c r="O75" i="9"/>
  <c r="K75" i="9"/>
  <c r="P74" i="9"/>
  <c r="L74" i="9"/>
  <c r="M73" i="9"/>
  <c r="N72" i="9"/>
  <c r="O71" i="9"/>
  <c r="K71" i="9"/>
  <c r="P70" i="9"/>
  <c r="L70" i="9"/>
  <c r="M69" i="9"/>
  <c r="N68" i="9"/>
  <c r="O67" i="9"/>
  <c r="K67" i="9"/>
  <c r="P66" i="9"/>
  <c r="L66" i="9"/>
  <c r="M65" i="9"/>
  <c r="N64" i="9"/>
  <c r="O63" i="9"/>
  <c r="K63" i="9"/>
  <c r="P62" i="9"/>
  <c r="L62" i="9"/>
  <c r="M61" i="9"/>
  <c r="N60" i="9"/>
  <c r="O59" i="9"/>
  <c r="K59" i="9"/>
  <c r="P58" i="9"/>
  <c r="L58" i="9"/>
  <c r="M57" i="9"/>
  <c r="N56" i="9"/>
  <c r="O55" i="9"/>
  <c r="K55" i="9"/>
  <c r="P54" i="9"/>
  <c r="L54" i="9"/>
  <c r="N53" i="9"/>
  <c r="M52" i="9"/>
  <c r="P51" i="9"/>
  <c r="L51" i="9"/>
  <c r="O50" i="9"/>
  <c r="K50" i="9"/>
  <c r="N49" i="9"/>
  <c r="M48" i="9"/>
  <c r="P47" i="9"/>
  <c r="L47" i="9"/>
  <c r="O46" i="9"/>
  <c r="K46" i="9"/>
  <c r="N45" i="9"/>
  <c r="M44" i="9"/>
  <c r="P43" i="9"/>
  <c r="L43" i="9"/>
  <c r="O42" i="9"/>
  <c r="K42" i="9"/>
  <c r="N41" i="9"/>
  <c r="M40" i="9"/>
  <c r="P39" i="9"/>
  <c r="L39" i="9"/>
  <c r="O38" i="9"/>
  <c r="K38" i="9"/>
  <c r="N37" i="9"/>
  <c r="M36" i="9"/>
  <c r="P35" i="9"/>
  <c r="L35" i="9"/>
  <c r="O34" i="9"/>
  <c r="K34" i="9"/>
  <c r="N33" i="9"/>
  <c r="M32" i="9"/>
  <c r="P31" i="9"/>
  <c r="L31" i="9"/>
  <c r="O30" i="9"/>
  <c r="K30" i="9"/>
  <c r="N29" i="9"/>
  <c r="M28" i="9"/>
  <c r="P27" i="9"/>
  <c r="L27" i="9"/>
  <c r="O26" i="9"/>
  <c r="K26" i="9"/>
  <c r="N25" i="9"/>
  <c r="M24" i="9"/>
  <c r="P23" i="9"/>
  <c r="L23" i="9"/>
  <c r="O22" i="9"/>
  <c r="K22" i="9"/>
  <c r="N21" i="9"/>
  <c r="M20" i="9"/>
  <c r="P19" i="9"/>
  <c r="L19" i="9"/>
  <c r="O18" i="9"/>
  <c r="K18" i="9"/>
  <c r="N17" i="9"/>
  <c r="M16" i="9"/>
  <c r="P15" i="9"/>
  <c r="L15" i="9"/>
  <c r="O14" i="9"/>
  <c r="K14" i="9"/>
  <c r="N13" i="9"/>
  <c r="M12" i="9"/>
  <c r="P11" i="9"/>
  <c r="L11" i="9"/>
  <c r="O10" i="9"/>
  <c r="K10" i="9"/>
  <c r="N9" i="9"/>
  <c r="M8" i="9"/>
  <c r="P7" i="9"/>
  <c r="L7" i="9"/>
  <c r="O6" i="9"/>
  <c r="K6" i="9"/>
  <c r="A6" i="9"/>
  <c r="N5" i="9"/>
  <c r="M4" i="9"/>
  <c r="I119" i="14"/>
  <c r="K117" i="14"/>
  <c r="G115" i="14"/>
  <c r="G113" i="14"/>
  <c r="I108" i="14"/>
  <c r="I106" i="14"/>
  <c r="K101" i="14"/>
  <c r="K99" i="14"/>
  <c r="K97" i="14"/>
  <c r="K95" i="14"/>
  <c r="G87" i="14"/>
  <c r="K85" i="14"/>
  <c r="G83" i="14"/>
  <c r="I82" i="14"/>
  <c r="G81" i="14"/>
  <c r="I80" i="14"/>
  <c r="G79" i="14"/>
  <c r="K77" i="14"/>
  <c r="I76" i="14"/>
  <c r="I74" i="14"/>
  <c r="I72" i="14"/>
  <c r="I64" i="14"/>
  <c r="K63" i="14"/>
  <c r="G61" i="14"/>
  <c r="K55" i="14"/>
  <c r="I54" i="14"/>
  <c r="K49" i="14"/>
  <c r="G45" i="14"/>
  <c r="I44" i="14"/>
  <c r="I42" i="14"/>
  <c r="G29" i="14"/>
  <c r="I28" i="14"/>
  <c r="I26" i="14"/>
  <c r="K25" i="14"/>
  <c r="K21" i="14"/>
  <c r="I20" i="14"/>
  <c r="K15" i="14"/>
  <c r="I14" i="14"/>
  <c r="G11" i="14"/>
  <c r="G9" i="14"/>
  <c r="Y114" i="13"/>
  <c r="AA111" i="13"/>
  <c r="W109" i="13"/>
  <c r="W105" i="13"/>
  <c r="Y104" i="13"/>
  <c r="W99" i="13"/>
  <c r="W93" i="13"/>
  <c r="AA91" i="13"/>
  <c r="Y88" i="13"/>
  <c r="W85" i="13"/>
  <c r="Y84" i="13"/>
  <c r="W81" i="13"/>
  <c r="W79" i="13"/>
  <c r="AA77" i="13"/>
  <c r="AA73" i="13"/>
  <c r="W69" i="13"/>
  <c r="W67" i="13"/>
  <c r="Y66" i="13"/>
  <c r="Y64" i="13"/>
  <c r="W59" i="13"/>
  <c r="Y58" i="13"/>
  <c r="W55" i="13"/>
  <c r="Y54" i="13"/>
  <c r="W51" i="13"/>
  <c r="Y42" i="13"/>
  <c r="AA39" i="13"/>
  <c r="AA35" i="13"/>
  <c r="Y32" i="13"/>
  <c r="W29" i="13"/>
  <c r="W27" i="13"/>
  <c r="AA23" i="13"/>
  <c r="W21" i="13"/>
  <c r="AA19" i="13"/>
  <c r="W17" i="13"/>
  <c r="AA15" i="13"/>
  <c r="AA13" i="13"/>
  <c r="AA11" i="13"/>
  <c r="Y8" i="13"/>
  <c r="F102" i="10"/>
  <c r="C97" i="10"/>
  <c r="C93" i="10"/>
  <c r="E91" i="10"/>
  <c r="H120" i="14"/>
  <c r="K115" i="14"/>
  <c r="I112" i="14"/>
  <c r="G109" i="14"/>
  <c r="G105" i="14"/>
  <c r="I104" i="14"/>
  <c r="G101" i="14"/>
  <c r="I98" i="14"/>
  <c r="I96" i="14"/>
  <c r="K93" i="14"/>
  <c r="G91" i="14"/>
  <c r="I90" i="14"/>
  <c r="G89" i="14"/>
  <c r="K87" i="14"/>
  <c r="I86" i="14"/>
  <c r="G75" i="14"/>
  <c r="K71" i="14"/>
  <c r="K69" i="14"/>
  <c r="G67" i="14"/>
  <c r="I66" i="14"/>
  <c r="K65" i="14"/>
  <c r="K61" i="14"/>
  <c r="I60" i="14"/>
  <c r="G57" i="14"/>
  <c r="G53" i="14"/>
  <c r="I52" i="14"/>
  <c r="G51" i="14"/>
  <c r="I50" i="14"/>
  <c r="K45" i="14"/>
  <c r="I40" i="14"/>
  <c r="K39" i="14"/>
  <c r="I38" i="14"/>
  <c r="K35" i="14"/>
  <c r="I34" i="14"/>
  <c r="K33" i="14"/>
  <c r="G31" i="14"/>
  <c r="K27" i="14"/>
  <c r="G23" i="14"/>
  <c r="G19" i="14"/>
  <c r="I18" i="14"/>
  <c r="G15" i="14"/>
  <c r="I12" i="14"/>
  <c r="G7" i="14"/>
  <c r="M6" i="14"/>
  <c r="G118" i="13"/>
  <c r="H117" i="13"/>
  <c r="J114" i="13"/>
  <c r="W113" i="13"/>
  <c r="W111" i="13"/>
  <c r="AA109" i="13"/>
  <c r="AA107" i="13"/>
  <c r="W103" i="13"/>
  <c r="AA101" i="13"/>
  <c r="AA97" i="13"/>
  <c r="W95" i="13"/>
  <c r="Y94" i="13"/>
  <c r="Y92" i="13"/>
  <c r="AA89" i="13"/>
  <c r="W87" i="13"/>
  <c r="AA81" i="13"/>
  <c r="Y78" i="13"/>
  <c r="W75" i="13"/>
  <c r="Y74" i="13"/>
  <c r="W73" i="13"/>
  <c r="Y72" i="13"/>
  <c r="Y68" i="13"/>
  <c r="AA63" i="13"/>
  <c r="AA55" i="13"/>
  <c r="AA53" i="13"/>
  <c r="AA51" i="13"/>
  <c r="W49" i="13"/>
  <c r="Y48" i="13"/>
  <c r="W47" i="13"/>
  <c r="Y46" i="13"/>
  <c r="W45" i="13"/>
  <c r="Y44" i="13"/>
  <c r="W39" i="13"/>
  <c r="Y38" i="13"/>
  <c r="W35" i="13"/>
  <c r="Y34" i="13"/>
  <c r="W31" i="13"/>
  <c r="Y30" i="13"/>
  <c r="AA27" i="13"/>
  <c r="Y26" i="13"/>
  <c r="W25" i="13"/>
  <c r="Y24" i="13"/>
  <c r="AA17" i="13"/>
  <c r="W15" i="13"/>
  <c r="Y14" i="13"/>
  <c r="W11" i="13"/>
  <c r="Y10" i="13"/>
  <c r="W7" i="13"/>
  <c r="J121" i="14"/>
  <c r="F121" i="14"/>
  <c r="K120" i="14"/>
  <c r="H119" i="14"/>
  <c r="M118" i="14"/>
  <c r="J117" i="14"/>
  <c r="AC115" i="14"/>
  <c r="Y115" i="14"/>
  <c r="J115" i="14"/>
  <c r="AA114" i="14"/>
  <c r="AC113" i="14"/>
  <c r="Y113" i="14"/>
  <c r="J113" i="14"/>
  <c r="AA112" i="14"/>
  <c r="AC111" i="14"/>
  <c r="Y111" i="14"/>
  <c r="J111" i="14"/>
  <c r="AA110" i="14"/>
  <c r="AC109" i="14"/>
  <c r="Y109" i="14"/>
  <c r="J109" i="14"/>
  <c r="AA108" i="14"/>
  <c r="AC107" i="14"/>
  <c r="Y107" i="14"/>
  <c r="J107" i="14"/>
  <c r="AA106" i="14"/>
  <c r="AC105" i="14"/>
  <c r="Y105" i="14"/>
  <c r="J105" i="14"/>
  <c r="AA104" i="14"/>
  <c r="AC103" i="14"/>
  <c r="Y103" i="14"/>
  <c r="J103" i="14"/>
  <c r="AA102" i="14"/>
  <c r="AC101" i="14"/>
  <c r="Y101" i="14"/>
  <c r="J101" i="14"/>
  <c r="AA100" i="14"/>
  <c r="AC99" i="14"/>
  <c r="Y99" i="14"/>
  <c r="J99" i="14"/>
  <c r="AA98" i="14"/>
  <c r="AC97" i="14"/>
  <c r="Y97" i="14"/>
  <c r="J97" i="14"/>
  <c r="AA96" i="14"/>
  <c r="AC95" i="14"/>
  <c r="Y95" i="14"/>
  <c r="J95" i="14"/>
  <c r="AA94" i="14"/>
  <c r="AC93" i="14"/>
  <c r="Y93" i="14"/>
  <c r="J93" i="14"/>
  <c r="AA92" i="14"/>
  <c r="AC91" i="14"/>
  <c r="Y91" i="14"/>
  <c r="J91" i="14"/>
  <c r="AA90" i="14"/>
  <c r="AC89" i="14"/>
  <c r="Y89" i="14"/>
  <c r="J89" i="14"/>
  <c r="AA88" i="14"/>
  <c r="AC87" i="14"/>
  <c r="Y87" i="14"/>
  <c r="J87" i="14"/>
  <c r="AA86" i="14"/>
  <c r="AC85" i="14"/>
  <c r="Y85" i="14"/>
  <c r="J85" i="14"/>
  <c r="AA84" i="14"/>
  <c r="AC83" i="14"/>
  <c r="Y83" i="14"/>
  <c r="J83" i="14"/>
  <c r="AA82" i="14"/>
  <c r="AC81" i="14"/>
  <c r="Y81" i="14"/>
  <c r="J81" i="14"/>
  <c r="AA80" i="14"/>
  <c r="AC79" i="14"/>
  <c r="Y79" i="14"/>
  <c r="J79" i="14"/>
  <c r="AA78" i="14"/>
  <c r="AC77" i="14"/>
  <c r="Y77" i="14"/>
  <c r="J77" i="14"/>
  <c r="AA76" i="14"/>
  <c r="AC75" i="14"/>
  <c r="Y75" i="14"/>
  <c r="J75" i="14"/>
  <c r="AA74" i="14"/>
  <c r="AC73" i="14"/>
  <c r="Y73" i="14"/>
  <c r="J73" i="14"/>
  <c r="AA72" i="14"/>
  <c r="AC71" i="14"/>
  <c r="Y71" i="14"/>
  <c r="J71" i="14"/>
  <c r="AA70" i="14"/>
  <c r="AC69" i="14"/>
  <c r="Y69" i="14"/>
  <c r="J69" i="14"/>
  <c r="AA68" i="14"/>
  <c r="AC67" i="14"/>
  <c r="Y67" i="14"/>
  <c r="J67" i="14"/>
  <c r="AA66" i="14"/>
  <c r="AC65" i="14"/>
  <c r="Y65" i="14"/>
  <c r="J65" i="14"/>
  <c r="AA64" i="14"/>
  <c r="AC63" i="14"/>
  <c r="Y63" i="14"/>
  <c r="J63" i="14"/>
  <c r="AA62" i="14"/>
  <c r="AC61" i="14"/>
  <c r="Y61" i="14"/>
  <c r="J61" i="14"/>
  <c r="AA60" i="14"/>
  <c r="AC59" i="14"/>
  <c r="Y59" i="14"/>
  <c r="J59" i="14"/>
  <c r="AA58" i="14"/>
  <c r="AC57" i="14"/>
  <c r="Y57" i="14"/>
  <c r="J57" i="14"/>
  <c r="AA56" i="14"/>
  <c r="AC55" i="14"/>
  <c r="Y55" i="14"/>
  <c r="J55" i="14"/>
  <c r="AA54" i="14"/>
  <c r="AC53" i="14"/>
  <c r="Y53" i="14"/>
  <c r="J53" i="14"/>
  <c r="AA52" i="14"/>
  <c r="AC51" i="14"/>
  <c r="Y51" i="14"/>
  <c r="J51" i="14"/>
  <c r="AA50" i="14"/>
  <c r="AC49" i="14"/>
  <c r="Y49" i="14"/>
  <c r="J49" i="14"/>
  <c r="AA48" i="14"/>
  <c r="AC47" i="14"/>
  <c r="Y47" i="14"/>
  <c r="J47" i="14"/>
  <c r="AA46" i="14"/>
  <c r="AC45" i="14"/>
  <c r="Y45" i="14"/>
  <c r="J45" i="14"/>
  <c r="AA44" i="14"/>
  <c r="AC43" i="14"/>
  <c r="Y43" i="14"/>
  <c r="J43" i="14"/>
  <c r="AA42" i="14"/>
  <c r="AC41" i="14"/>
  <c r="Y41" i="14"/>
  <c r="J41" i="14"/>
  <c r="AA40" i="14"/>
  <c r="AC39" i="14"/>
  <c r="Y39" i="14"/>
  <c r="J39" i="14"/>
  <c r="AA38" i="14"/>
  <c r="AC37" i="14"/>
  <c r="Y37" i="14"/>
  <c r="J37" i="14"/>
  <c r="AA36" i="14"/>
  <c r="AC35" i="14"/>
  <c r="Y35" i="14"/>
  <c r="J35" i="14"/>
  <c r="AA34" i="14"/>
  <c r="AC33" i="14"/>
  <c r="Y33" i="14"/>
  <c r="J33" i="14"/>
  <c r="AA32" i="14"/>
  <c r="AC31" i="14"/>
  <c r="Y31" i="14"/>
  <c r="J31" i="14"/>
  <c r="AA30" i="14"/>
  <c r="AC29" i="14"/>
  <c r="Y29" i="14"/>
  <c r="J29" i="14"/>
  <c r="AA28" i="14"/>
  <c r="AC27" i="14"/>
  <c r="Y27" i="14"/>
  <c r="J27" i="14"/>
  <c r="AA26" i="14"/>
  <c r="AC25" i="14"/>
  <c r="Y25" i="14"/>
  <c r="J25" i="14"/>
  <c r="AA24" i="14"/>
  <c r="AC23" i="14"/>
  <c r="Y23" i="14"/>
  <c r="J23" i="14"/>
  <c r="AA22" i="14"/>
  <c r="AC21" i="14"/>
  <c r="Y21" i="14"/>
  <c r="J21" i="14"/>
  <c r="AA20" i="14"/>
  <c r="AC19" i="14"/>
  <c r="Y19" i="14"/>
  <c r="J19" i="14"/>
  <c r="AA18" i="14"/>
  <c r="AC17" i="14"/>
  <c r="Y17" i="14"/>
  <c r="J17" i="14"/>
  <c r="AA16" i="14"/>
  <c r="AC15" i="14"/>
  <c r="Y15" i="14"/>
  <c r="J15" i="14"/>
  <c r="AA14" i="14"/>
  <c r="AC13" i="14"/>
  <c r="Y13" i="14"/>
  <c r="J13" i="14"/>
  <c r="AA12" i="14"/>
  <c r="AC11" i="14"/>
  <c r="Y11" i="14"/>
  <c r="J11" i="14"/>
  <c r="AA10" i="14"/>
  <c r="AC9" i="14"/>
  <c r="Y9" i="14"/>
  <c r="J9" i="14"/>
  <c r="AA8" i="14"/>
  <c r="Y7" i="14"/>
  <c r="J7" i="14"/>
  <c r="AA6" i="14"/>
  <c r="H120" i="13"/>
  <c r="N118" i="13"/>
  <c r="J118" i="13"/>
  <c r="F118" i="13"/>
  <c r="K117" i="13"/>
  <c r="AB116" i="13"/>
  <c r="AE116" i="13" s="1"/>
  <c r="I116" i="13"/>
  <c r="AD115" i="13"/>
  <c r="Z115" i="13"/>
  <c r="K115" i="13"/>
  <c r="AB114" i="13"/>
  <c r="AE114" i="13" s="1"/>
  <c r="I114" i="13"/>
  <c r="AD113" i="13"/>
  <c r="Z113" i="13"/>
  <c r="K113" i="13"/>
  <c r="AB112" i="13"/>
  <c r="AE112" i="13" s="1"/>
  <c r="I112" i="13"/>
  <c r="AD111" i="13"/>
  <c r="Z111" i="13"/>
  <c r="K111" i="13"/>
  <c r="AB110" i="13"/>
  <c r="AE110" i="13" s="1"/>
  <c r="I110" i="13"/>
  <c r="AD109" i="13"/>
  <c r="Z109" i="13"/>
  <c r="K109" i="13"/>
  <c r="I108" i="13"/>
  <c r="AD107" i="13"/>
  <c r="Z107" i="13"/>
  <c r="K107" i="13"/>
  <c r="AB106" i="13"/>
  <c r="AE106" i="13" s="1"/>
  <c r="I106" i="13"/>
  <c r="AD105" i="13"/>
  <c r="Z105" i="13"/>
  <c r="K105" i="13"/>
  <c r="I104" i="13"/>
  <c r="AD103" i="13"/>
  <c r="Z103" i="13"/>
  <c r="K103" i="13"/>
  <c r="AB102" i="13"/>
  <c r="AE102" i="13" s="1"/>
  <c r="I102" i="13"/>
  <c r="AD101" i="13"/>
  <c r="Z101" i="13"/>
  <c r="K101" i="13"/>
  <c r="I100" i="13"/>
  <c r="AD99" i="13"/>
  <c r="Z99" i="13"/>
  <c r="K99" i="13"/>
  <c r="AB98" i="13"/>
  <c r="AE98" i="13" s="1"/>
  <c r="I98" i="13"/>
  <c r="AD97" i="13"/>
  <c r="Z97" i="13"/>
  <c r="K97" i="13"/>
  <c r="I96" i="13"/>
  <c r="AD95" i="13"/>
  <c r="Z95" i="13"/>
  <c r="K95" i="13"/>
  <c r="AB94" i="13"/>
  <c r="AE94" i="13" s="1"/>
  <c r="I94" i="13"/>
  <c r="AD93" i="13"/>
  <c r="Z93" i="13"/>
  <c r="K93" i="13"/>
  <c r="I92" i="13"/>
  <c r="AD91" i="13"/>
  <c r="Z91" i="13"/>
  <c r="K91" i="13"/>
  <c r="AB90" i="13"/>
  <c r="AE90" i="13" s="1"/>
  <c r="I90" i="13"/>
  <c r="AD89" i="13"/>
  <c r="Z89" i="13"/>
  <c r="K89" i="13"/>
  <c r="I88" i="13"/>
  <c r="AD87" i="13"/>
  <c r="Z87" i="13"/>
  <c r="K87" i="13"/>
  <c r="AB86" i="13"/>
  <c r="AE86" i="13" s="1"/>
  <c r="I86" i="13"/>
  <c r="AD85" i="13"/>
  <c r="Z85" i="13"/>
  <c r="K85" i="13"/>
  <c r="I84" i="13"/>
  <c r="AD83" i="13"/>
  <c r="Z83" i="13"/>
  <c r="K83" i="13"/>
  <c r="AB82" i="13"/>
  <c r="AE82" i="13" s="1"/>
  <c r="I82" i="13"/>
  <c r="AD81" i="13"/>
  <c r="Z81" i="13"/>
  <c r="K81" i="13"/>
  <c r="I80" i="13"/>
  <c r="AD79" i="13"/>
  <c r="Z79" i="13"/>
  <c r="K79" i="13"/>
  <c r="AB78" i="13"/>
  <c r="AE78" i="13" s="1"/>
  <c r="I78" i="13"/>
  <c r="AD77" i="13"/>
  <c r="Z77" i="13"/>
  <c r="K77" i="13"/>
  <c r="I76" i="13"/>
  <c r="AD75" i="13"/>
  <c r="Z75" i="13"/>
  <c r="K75" i="13"/>
  <c r="AB74" i="13"/>
  <c r="AE74" i="13" s="1"/>
  <c r="I74" i="13"/>
  <c r="AD73" i="13"/>
  <c r="Z73" i="13"/>
  <c r="K73" i="13"/>
  <c r="I72" i="13"/>
  <c r="AD71" i="13"/>
  <c r="Z71" i="13"/>
  <c r="K71" i="13"/>
  <c r="I70" i="13"/>
  <c r="AD69" i="13"/>
  <c r="Z69" i="13"/>
  <c r="K69" i="13"/>
  <c r="I68" i="13"/>
  <c r="AD67" i="13"/>
  <c r="Z67" i="13"/>
  <c r="K67" i="13"/>
  <c r="I66" i="13"/>
  <c r="AD65" i="13"/>
  <c r="Z65" i="13"/>
  <c r="K65" i="13"/>
  <c r="I64" i="13"/>
  <c r="AD63" i="13"/>
  <c r="Z63" i="13"/>
  <c r="K63" i="13"/>
  <c r="I62" i="13"/>
  <c r="AD61" i="13"/>
  <c r="Z61" i="13"/>
  <c r="K61" i="13"/>
  <c r="I60" i="13"/>
  <c r="AD59" i="13"/>
  <c r="Z59" i="13"/>
  <c r="K59" i="13"/>
  <c r="I58" i="13"/>
  <c r="AD57" i="13"/>
  <c r="Z57" i="13"/>
  <c r="K57" i="13"/>
  <c r="I56" i="13"/>
  <c r="AD55" i="13"/>
  <c r="Z55" i="13"/>
  <c r="K55" i="13"/>
  <c r="I54" i="13"/>
  <c r="AD53" i="13"/>
  <c r="Z53" i="13"/>
  <c r="K53" i="13"/>
  <c r="I52" i="13"/>
  <c r="AD51" i="13"/>
  <c r="Z51" i="13"/>
  <c r="K51" i="13"/>
  <c r="I50" i="13"/>
  <c r="AD49" i="13"/>
  <c r="Z49" i="13"/>
  <c r="K49" i="13"/>
  <c r="I48" i="13"/>
  <c r="AD47" i="13"/>
  <c r="Z47" i="13"/>
  <c r="K47" i="13"/>
  <c r="I46" i="13"/>
  <c r="AD45" i="13"/>
  <c r="Z45" i="13"/>
  <c r="K45" i="13"/>
  <c r="I44" i="13"/>
  <c r="AD43" i="13"/>
  <c r="Z43" i="13"/>
  <c r="K43" i="13"/>
  <c r="I42" i="13"/>
  <c r="AD41" i="13"/>
  <c r="Z41" i="13"/>
  <c r="K41" i="13"/>
  <c r="I40" i="13"/>
  <c r="AD39" i="13"/>
  <c r="Z39" i="13"/>
  <c r="K39" i="13"/>
  <c r="I38" i="13"/>
  <c r="AD37" i="13"/>
  <c r="Z37" i="13"/>
  <c r="K37" i="13"/>
  <c r="I36" i="13"/>
  <c r="AD35" i="13"/>
  <c r="Z35" i="13"/>
  <c r="K35" i="13"/>
  <c r="I34" i="13"/>
  <c r="AD33" i="13"/>
  <c r="Z33" i="13"/>
  <c r="K33" i="13"/>
  <c r="I32" i="13"/>
  <c r="AD31" i="13"/>
  <c r="Z31" i="13"/>
  <c r="K31" i="13"/>
  <c r="I30" i="13"/>
  <c r="AD29" i="13"/>
  <c r="Z29" i="13"/>
  <c r="K29" i="13"/>
  <c r="I28" i="13"/>
  <c r="AD27" i="13"/>
  <c r="Z27" i="13"/>
  <c r="K27" i="13"/>
  <c r="I26" i="13"/>
  <c r="AD25" i="13"/>
  <c r="Z25" i="13"/>
  <c r="K25" i="13"/>
  <c r="I24" i="13"/>
  <c r="AD23" i="13"/>
  <c r="Z23" i="13"/>
  <c r="K23" i="13"/>
  <c r="I22" i="13"/>
  <c r="AD21" i="13"/>
  <c r="Z21" i="13"/>
  <c r="K21" i="13"/>
  <c r="I20" i="13"/>
  <c r="AD19" i="13"/>
  <c r="Z19" i="13"/>
  <c r="K19" i="13"/>
  <c r="I18" i="13"/>
  <c r="AD17" i="13"/>
  <c r="Z17" i="13"/>
  <c r="K17" i="13"/>
  <c r="I16" i="13"/>
  <c r="AD15" i="13"/>
  <c r="Z15" i="13"/>
  <c r="K15" i="13"/>
  <c r="I14" i="13"/>
  <c r="AD13" i="13"/>
  <c r="Z13" i="13"/>
  <c r="K13" i="13"/>
  <c r="I12" i="13"/>
  <c r="AD11" i="13"/>
  <c r="Z11" i="13"/>
  <c r="K11" i="13"/>
  <c r="I10" i="13"/>
  <c r="AD9" i="13"/>
  <c r="Z9" i="13"/>
  <c r="K9" i="13"/>
  <c r="I8" i="13"/>
  <c r="AD7" i="13"/>
  <c r="Z7" i="13"/>
  <c r="K7" i="13"/>
  <c r="A6" i="12"/>
  <c r="E102" i="10"/>
  <c r="C100" i="10"/>
  <c r="D99" i="10"/>
  <c r="E98" i="10"/>
  <c r="F97" i="10"/>
  <c r="B46" i="10"/>
  <c r="B44" i="10"/>
  <c r="B42" i="10"/>
  <c r="B40" i="10"/>
  <c r="B38" i="10"/>
  <c r="B36" i="10"/>
  <c r="B34" i="10"/>
  <c r="B32" i="10"/>
  <c r="B30" i="10"/>
  <c r="B28" i="10"/>
  <c r="B26" i="10"/>
  <c r="B24" i="10"/>
  <c r="B22" i="10"/>
  <c r="B20" i="10"/>
  <c r="B18" i="10"/>
  <c r="B16" i="10"/>
  <c r="B14" i="10"/>
  <c r="B12" i="10"/>
  <c r="B10" i="10"/>
  <c r="B8" i="10"/>
  <c r="G102" i="9"/>
  <c r="N98" i="9"/>
  <c r="K97" i="9"/>
  <c r="L96" i="9"/>
  <c r="M95" i="9"/>
  <c r="N94" i="9"/>
  <c r="O93" i="9"/>
  <c r="K93" i="9"/>
  <c r="L92" i="9"/>
  <c r="M91" i="9"/>
  <c r="N90" i="9"/>
  <c r="O89" i="9"/>
  <c r="K89" i="9"/>
  <c r="L88" i="9"/>
  <c r="M87" i="9"/>
  <c r="N86" i="9"/>
  <c r="O85" i="9"/>
  <c r="K85" i="9"/>
  <c r="L84" i="9"/>
  <c r="M83" i="9"/>
  <c r="N82" i="9"/>
  <c r="O81" i="9"/>
  <c r="K81" i="9"/>
  <c r="L80" i="9"/>
  <c r="M79" i="9"/>
  <c r="N78" i="9"/>
  <c r="O77" i="9"/>
  <c r="K77" i="9"/>
  <c r="L76" i="9"/>
  <c r="M75" i="9"/>
  <c r="N74" i="9"/>
  <c r="O73" i="9"/>
  <c r="K73" i="9"/>
  <c r="L72" i="9"/>
  <c r="M71" i="9"/>
  <c r="N70" i="9"/>
  <c r="O69" i="9"/>
  <c r="K69" i="9"/>
  <c r="L68" i="9"/>
  <c r="M67" i="9"/>
  <c r="N66" i="9"/>
  <c r="O65" i="9"/>
  <c r="K65" i="9"/>
  <c r="BC15" i="27" s="1"/>
  <c r="L64" i="9"/>
  <c r="M63" i="9"/>
  <c r="N62" i="9"/>
  <c r="O61" i="9"/>
  <c r="K61" i="9"/>
  <c r="L60" i="9"/>
  <c r="M59" i="9"/>
  <c r="N58" i="9"/>
  <c r="O57" i="9"/>
  <c r="K57" i="9"/>
  <c r="L56" i="9"/>
  <c r="M55" i="9"/>
  <c r="L53" i="9"/>
  <c r="K52" i="9"/>
  <c r="Q52" i="9" s="1"/>
  <c r="N51" i="9"/>
  <c r="M50" i="9"/>
  <c r="L49" i="9"/>
  <c r="K48" i="9"/>
  <c r="Q48" i="9" s="1"/>
  <c r="N47" i="9"/>
  <c r="M46" i="9"/>
  <c r="L45" i="9"/>
  <c r="K44" i="9"/>
  <c r="Q44" i="9" s="1"/>
  <c r="N43" i="9"/>
  <c r="M42" i="9"/>
  <c r="L41" i="9"/>
  <c r="K40" i="9"/>
  <c r="Q40" i="9" s="1"/>
  <c r="N39" i="9"/>
  <c r="M38" i="9"/>
  <c r="L37" i="9"/>
  <c r="K36" i="9"/>
  <c r="N35" i="9"/>
  <c r="M34" i="9"/>
  <c r="L33" i="9"/>
  <c r="K32" i="9"/>
  <c r="N31" i="9"/>
  <c r="M30" i="9"/>
  <c r="L29" i="9"/>
  <c r="K28" i="9"/>
  <c r="N27" i="9"/>
  <c r="M26" i="9"/>
  <c r="L25" i="9"/>
  <c r="K24" i="9"/>
  <c r="N23" i="9"/>
  <c r="M22" i="9"/>
  <c r="L21" i="9"/>
  <c r="K20" i="9"/>
  <c r="N19" i="9"/>
  <c r="M18" i="9"/>
  <c r="L17" i="9"/>
  <c r="K16" i="9"/>
  <c r="N15" i="9"/>
  <c r="M14" i="9"/>
  <c r="L13" i="9"/>
  <c r="K12" i="9"/>
  <c r="N11" i="9"/>
  <c r="M10" i="9"/>
  <c r="L9" i="9"/>
  <c r="K8" i="9"/>
  <c r="N7" i="9"/>
  <c r="M6" i="9"/>
  <c r="Q12" i="9" l="1"/>
  <c r="Q28" i="9"/>
  <c r="Q20" i="9"/>
  <c r="Q36" i="9"/>
  <c r="BC14" i="27"/>
  <c r="AR15" i="27"/>
  <c r="BC17" i="27"/>
  <c r="AR16" i="27"/>
  <c r="Q8" i="9"/>
  <c r="Q24" i="9"/>
  <c r="Q16" i="9"/>
  <c r="Q32" i="9"/>
  <c r="AR18" i="27"/>
  <c r="BC18" i="27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N7" i="13"/>
  <c r="Q4" i="9"/>
  <c r="P10" i="11"/>
  <c r="T10" i="11"/>
  <c r="Q10" i="11"/>
  <c r="N10" i="11"/>
  <c r="R10" i="11"/>
  <c r="S10" i="11"/>
  <c r="O10" i="11"/>
  <c r="M10" i="11"/>
  <c r="U10" i="11"/>
  <c r="N16" i="11"/>
  <c r="R16" i="11"/>
  <c r="O16" i="11"/>
  <c r="P16" i="11"/>
  <c r="T16" i="11"/>
  <c r="M16" i="11"/>
  <c r="U16" i="11"/>
  <c r="Q16" i="11"/>
  <c r="S16" i="11"/>
  <c r="P22" i="11"/>
  <c r="T22" i="11"/>
  <c r="Q22" i="11"/>
  <c r="N22" i="11"/>
  <c r="R22" i="11"/>
  <c r="O22" i="11"/>
  <c r="S22" i="11"/>
  <c r="M22" i="11"/>
  <c r="U22" i="11"/>
  <c r="P30" i="11"/>
  <c r="T30" i="11"/>
  <c r="M30" i="11"/>
  <c r="U30" i="11"/>
  <c r="N30" i="11"/>
  <c r="R30" i="11"/>
  <c r="S30" i="11"/>
  <c r="O30" i="11"/>
  <c r="Q30" i="11"/>
  <c r="N36" i="11"/>
  <c r="R36" i="11"/>
  <c r="S36" i="11"/>
  <c r="P36" i="11"/>
  <c r="T36" i="11"/>
  <c r="Q36" i="11"/>
  <c r="M36" i="11"/>
  <c r="U36" i="11"/>
  <c r="O36" i="11"/>
  <c r="M54" i="11"/>
  <c r="Q54" i="11"/>
  <c r="R54" i="11"/>
  <c r="O54" i="11"/>
  <c r="T54" i="11"/>
  <c r="P54" i="11"/>
  <c r="U54" i="11"/>
  <c r="N54" i="11"/>
  <c r="N56" i="11"/>
  <c r="R56" i="11"/>
  <c r="U56" i="11"/>
  <c r="P56" i="11"/>
  <c r="Q56" i="11"/>
  <c r="M56" i="11"/>
  <c r="O56" i="11"/>
  <c r="P70" i="11"/>
  <c r="Q70" i="11"/>
  <c r="N70" i="11"/>
  <c r="R70" i="11"/>
  <c r="O70" i="11"/>
  <c r="U70" i="11"/>
  <c r="M70" i="11"/>
  <c r="N72" i="11"/>
  <c r="R72" i="11"/>
  <c r="U72" i="11"/>
  <c r="P72" i="11"/>
  <c r="M72" i="11"/>
  <c r="Q72" i="11"/>
  <c r="O72" i="11"/>
  <c r="P86" i="11"/>
  <c r="Q86" i="11"/>
  <c r="N86" i="11"/>
  <c r="R86" i="11"/>
  <c r="O86" i="11"/>
  <c r="U86" i="11"/>
  <c r="M86" i="11"/>
  <c r="N88" i="11"/>
  <c r="R88" i="11"/>
  <c r="U88" i="11"/>
  <c r="P88" i="11"/>
  <c r="M88" i="11"/>
  <c r="Q88" i="11"/>
  <c r="O88" i="11"/>
  <c r="P98" i="11"/>
  <c r="M98" i="11"/>
  <c r="N98" i="11"/>
  <c r="R98" i="11"/>
  <c r="O98" i="11"/>
  <c r="U98" i="11"/>
  <c r="Q98" i="11"/>
  <c r="E101" i="10"/>
  <c r="F101" i="10"/>
  <c r="L117" i="14"/>
  <c r="O117" i="14" s="1"/>
  <c r="F96" i="10"/>
  <c r="D98" i="10"/>
  <c r="C99" i="10"/>
  <c r="B100" i="10"/>
  <c r="N118" i="14"/>
  <c r="G95" i="10"/>
  <c r="E97" i="10"/>
  <c r="G101" i="10"/>
  <c r="Q6" i="9"/>
  <c r="Q14" i="9"/>
  <c r="Q22" i="9"/>
  <c r="Q30" i="9"/>
  <c r="Q38" i="9"/>
  <c r="Q46" i="9"/>
  <c r="A8" i="11"/>
  <c r="L11" i="13"/>
  <c r="O11" i="13" s="1"/>
  <c r="L10" i="13"/>
  <c r="O10" i="13" s="1"/>
  <c r="N10" i="13"/>
  <c r="N11" i="13"/>
  <c r="N18" i="13"/>
  <c r="N19" i="13"/>
  <c r="L19" i="13"/>
  <c r="O19" i="13" s="1"/>
  <c r="L18" i="13"/>
  <c r="O18" i="13" s="1"/>
  <c r="O5" i="11"/>
  <c r="S5" i="11"/>
  <c r="P5" i="11"/>
  <c r="M5" i="11"/>
  <c r="Q5" i="11"/>
  <c r="U5" i="11"/>
  <c r="N5" i="11"/>
  <c r="R5" i="11"/>
  <c r="T5" i="11"/>
  <c r="O9" i="11"/>
  <c r="S9" i="11"/>
  <c r="T9" i="11"/>
  <c r="M9" i="11"/>
  <c r="Q9" i="11"/>
  <c r="U9" i="11"/>
  <c r="R9" i="11"/>
  <c r="N9" i="11"/>
  <c r="P9" i="11"/>
  <c r="O13" i="11"/>
  <c r="S13" i="11"/>
  <c r="P13" i="11"/>
  <c r="M13" i="11"/>
  <c r="Q13" i="11"/>
  <c r="U13" i="11"/>
  <c r="R13" i="11"/>
  <c r="N13" i="11"/>
  <c r="T13" i="11"/>
  <c r="O17" i="11"/>
  <c r="S17" i="11"/>
  <c r="T17" i="11"/>
  <c r="M17" i="11"/>
  <c r="Q17" i="11"/>
  <c r="U17" i="11"/>
  <c r="N17" i="11"/>
  <c r="R17" i="11"/>
  <c r="P17" i="11"/>
  <c r="O21" i="11"/>
  <c r="S21" i="11"/>
  <c r="T21" i="11"/>
  <c r="M21" i="11"/>
  <c r="Q21" i="11"/>
  <c r="U21" i="11"/>
  <c r="N21" i="11"/>
  <c r="R21" i="11"/>
  <c r="P21" i="11"/>
  <c r="O25" i="11"/>
  <c r="S25" i="11"/>
  <c r="T25" i="11"/>
  <c r="M25" i="11"/>
  <c r="Q25" i="11"/>
  <c r="U25" i="11"/>
  <c r="N25" i="11"/>
  <c r="R25" i="11"/>
  <c r="P25" i="11"/>
  <c r="O29" i="11"/>
  <c r="S29" i="11"/>
  <c r="P29" i="11"/>
  <c r="M29" i="11"/>
  <c r="Q29" i="11"/>
  <c r="U29" i="11"/>
  <c r="N29" i="11"/>
  <c r="R29" i="11"/>
  <c r="T29" i="11"/>
  <c r="O33" i="11"/>
  <c r="S33" i="11"/>
  <c r="T33" i="11"/>
  <c r="M33" i="11"/>
  <c r="Q33" i="11"/>
  <c r="U33" i="11"/>
  <c r="R33" i="11"/>
  <c r="N33" i="11"/>
  <c r="P33" i="11"/>
  <c r="O37" i="11"/>
  <c r="S37" i="11"/>
  <c r="P37" i="11"/>
  <c r="M37" i="11"/>
  <c r="Q37" i="11"/>
  <c r="U37" i="11"/>
  <c r="N37" i="11"/>
  <c r="R37" i="11"/>
  <c r="T37" i="11"/>
  <c r="O41" i="11"/>
  <c r="S41" i="11"/>
  <c r="T41" i="11"/>
  <c r="M41" i="11"/>
  <c r="Q41" i="11"/>
  <c r="U41" i="11"/>
  <c r="R41" i="11"/>
  <c r="N41" i="11"/>
  <c r="P41" i="11"/>
  <c r="O45" i="11"/>
  <c r="S45" i="11"/>
  <c r="T45" i="11"/>
  <c r="M45" i="11"/>
  <c r="Q45" i="11"/>
  <c r="U45" i="11"/>
  <c r="N45" i="11"/>
  <c r="R45" i="11"/>
  <c r="P45" i="11"/>
  <c r="O49" i="11"/>
  <c r="S49" i="11"/>
  <c r="T49" i="11"/>
  <c r="M49" i="11"/>
  <c r="Q49" i="11"/>
  <c r="U49" i="11"/>
  <c r="R49" i="11"/>
  <c r="N49" i="11"/>
  <c r="P49" i="11"/>
  <c r="O53" i="11"/>
  <c r="S53" i="11"/>
  <c r="P53" i="11"/>
  <c r="M53" i="11"/>
  <c r="Q53" i="11"/>
  <c r="U53" i="11"/>
  <c r="N53" i="11"/>
  <c r="R53" i="11"/>
  <c r="T53" i="11"/>
  <c r="O57" i="11"/>
  <c r="U57" i="11"/>
  <c r="P57" i="11"/>
  <c r="M57" i="11"/>
  <c r="Q57" i="11"/>
  <c r="R57" i="11"/>
  <c r="N57" i="11"/>
  <c r="M63" i="11"/>
  <c r="Q63" i="11"/>
  <c r="N63" i="11"/>
  <c r="O63" i="11"/>
  <c r="U63" i="11"/>
  <c r="P63" i="11"/>
  <c r="R63" i="11"/>
  <c r="N82" i="13"/>
  <c r="G60" i="9"/>
  <c r="F61" i="9"/>
  <c r="E62" i="9"/>
  <c r="D63" i="9"/>
  <c r="C64" i="9"/>
  <c r="B65" i="9"/>
  <c r="BK15" i="27" s="1"/>
  <c r="B66" i="9"/>
  <c r="L82" i="13"/>
  <c r="O82" i="13" s="1"/>
  <c r="L83" i="13"/>
  <c r="O83" i="13" s="1"/>
  <c r="F66" i="9"/>
  <c r="N83" i="13"/>
  <c r="D66" i="9"/>
  <c r="M71" i="11"/>
  <c r="Q71" i="11"/>
  <c r="N71" i="11"/>
  <c r="O71" i="11"/>
  <c r="U71" i="11"/>
  <c r="P71" i="11"/>
  <c r="R71" i="11"/>
  <c r="N90" i="13"/>
  <c r="G68" i="9"/>
  <c r="F69" i="9"/>
  <c r="E70" i="9"/>
  <c r="D71" i="9"/>
  <c r="C72" i="9"/>
  <c r="B73" i="9"/>
  <c r="B74" i="9"/>
  <c r="N91" i="13"/>
  <c r="F74" i="9"/>
  <c r="L90" i="13"/>
  <c r="O90" i="13" s="1"/>
  <c r="D74" i="9"/>
  <c r="L91" i="13"/>
  <c r="O91" i="13" s="1"/>
  <c r="M79" i="11"/>
  <c r="Q79" i="11"/>
  <c r="N79" i="11"/>
  <c r="O79" i="11"/>
  <c r="U79" i="11"/>
  <c r="P79" i="11"/>
  <c r="R79" i="11"/>
  <c r="N98" i="13"/>
  <c r="G76" i="9"/>
  <c r="F77" i="9"/>
  <c r="E78" i="9"/>
  <c r="D79" i="9"/>
  <c r="C80" i="9"/>
  <c r="B81" i="9"/>
  <c r="B82" i="9"/>
  <c r="L98" i="13"/>
  <c r="O98" i="13" s="1"/>
  <c r="L99" i="13"/>
  <c r="O99" i="13" s="1"/>
  <c r="F82" i="9"/>
  <c r="N99" i="13"/>
  <c r="D82" i="9"/>
  <c r="M87" i="11"/>
  <c r="Q87" i="11"/>
  <c r="N87" i="11"/>
  <c r="R87" i="11"/>
  <c r="O87" i="11"/>
  <c r="U87" i="11"/>
  <c r="P87" i="11"/>
  <c r="N106" i="13"/>
  <c r="G84" i="9"/>
  <c r="F85" i="9"/>
  <c r="E86" i="9"/>
  <c r="D87" i="9"/>
  <c r="C88" i="9"/>
  <c r="B89" i="9"/>
  <c r="B90" i="9"/>
  <c r="L106" i="13"/>
  <c r="O106" i="13" s="1"/>
  <c r="L107" i="13"/>
  <c r="O107" i="13" s="1"/>
  <c r="F90" i="9"/>
  <c r="N107" i="13"/>
  <c r="D90" i="9"/>
  <c r="G90" i="9"/>
  <c r="F91" i="9"/>
  <c r="E92" i="9"/>
  <c r="D93" i="9"/>
  <c r="C94" i="9"/>
  <c r="B95" i="9"/>
  <c r="L113" i="13"/>
  <c r="O113" i="13" s="1"/>
  <c r="N112" i="13"/>
  <c r="D96" i="9"/>
  <c r="L112" i="13"/>
  <c r="O112" i="13" s="1"/>
  <c r="N113" i="13"/>
  <c r="B96" i="9"/>
  <c r="F96" i="9"/>
  <c r="G94" i="9"/>
  <c r="F95" i="9"/>
  <c r="E96" i="9"/>
  <c r="D97" i="9"/>
  <c r="C98" i="9"/>
  <c r="B99" i="9"/>
  <c r="N116" i="13"/>
  <c r="G100" i="9"/>
  <c r="N117" i="13"/>
  <c r="L116" i="13"/>
  <c r="O116" i="13" s="1"/>
  <c r="B100" i="9"/>
  <c r="F100" i="9"/>
  <c r="L117" i="13"/>
  <c r="O117" i="13" s="1"/>
  <c r="AD6" i="14"/>
  <c r="AD8" i="14"/>
  <c r="AB7" i="14"/>
  <c r="AE7" i="14" s="1"/>
  <c r="AB9" i="14"/>
  <c r="AE9" i="14" s="1"/>
  <c r="AD10" i="14"/>
  <c r="AD12" i="14"/>
  <c r="AB11" i="14"/>
  <c r="AE11" i="14" s="1"/>
  <c r="AD14" i="14"/>
  <c r="AB13" i="14"/>
  <c r="AE13" i="14" s="1"/>
  <c r="AB15" i="14"/>
  <c r="AE15" i="14" s="1"/>
  <c r="AD16" i="14"/>
  <c r="AB17" i="14"/>
  <c r="AE17" i="14" s="1"/>
  <c r="AD18" i="14"/>
  <c r="AB19" i="14"/>
  <c r="AE19" i="14" s="1"/>
  <c r="AD20" i="14"/>
  <c r="N24" i="14"/>
  <c r="N7" i="10"/>
  <c r="P5" i="10"/>
  <c r="L9" i="10"/>
  <c r="O6" i="10"/>
  <c r="AD28" i="14"/>
  <c r="K10" i="10"/>
  <c r="AB27" i="14"/>
  <c r="AE27" i="14" s="1"/>
  <c r="M8" i="10"/>
  <c r="N32" i="14"/>
  <c r="N15" i="10"/>
  <c r="P13" i="10"/>
  <c r="L17" i="10"/>
  <c r="K18" i="10"/>
  <c r="AB35" i="14"/>
  <c r="AE35" i="14" s="1"/>
  <c r="AD36" i="14"/>
  <c r="O14" i="10"/>
  <c r="M16" i="10"/>
  <c r="N40" i="14"/>
  <c r="N23" i="10"/>
  <c r="P21" i="10"/>
  <c r="L25" i="10"/>
  <c r="K26" i="10"/>
  <c r="AB43" i="14"/>
  <c r="AE43" i="14" s="1"/>
  <c r="AD44" i="14"/>
  <c r="O22" i="10"/>
  <c r="M24" i="10"/>
  <c r="N48" i="14"/>
  <c r="N31" i="10"/>
  <c r="P29" i="10"/>
  <c r="L33" i="10"/>
  <c r="O30" i="10"/>
  <c r="K34" i="10"/>
  <c r="AB51" i="14"/>
  <c r="AE51" i="14" s="1"/>
  <c r="AD52" i="14"/>
  <c r="M32" i="10"/>
  <c r="N56" i="14"/>
  <c r="N39" i="10"/>
  <c r="P37" i="10"/>
  <c r="L41" i="10"/>
  <c r="O38" i="10"/>
  <c r="AB59" i="14"/>
  <c r="AE59" i="14" s="1"/>
  <c r="AD60" i="14"/>
  <c r="K42" i="10"/>
  <c r="M40" i="10"/>
  <c r="N64" i="14"/>
  <c r="N47" i="10"/>
  <c r="P45" i="10"/>
  <c r="M48" i="10"/>
  <c r="L49" i="10"/>
  <c r="AD68" i="14"/>
  <c r="O46" i="10"/>
  <c r="K50" i="10"/>
  <c r="AB67" i="14"/>
  <c r="AE67" i="14" s="1"/>
  <c r="O48" i="10"/>
  <c r="P47" i="10"/>
  <c r="AB69" i="14"/>
  <c r="AE69" i="14" s="1"/>
  <c r="AD70" i="14"/>
  <c r="N49" i="10"/>
  <c r="M50" i="10"/>
  <c r="L51" i="10"/>
  <c r="K52" i="10"/>
  <c r="O50" i="10"/>
  <c r="M52" i="10"/>
  <c r="L53" i="10"/>
  <c r="K54" i="10"/>
  <c r="AB71" i="14"/>
  <c r="AE71" i="14" s="1"/>
  <c r="P49" i="10"/>
  <c r="N51" i="10"/>
  <c r="AD72" i="14"/>
  <c r="AB73" i="14"/>
  <c r="AE73" i="14" s="1"/>
  <c r="AD74" i="14"/>
  <c r="P51" i="10"/>
  <c r="O52" i="10"/>
  <c r="N53" i="10"/>
  <c r="M54" i="10"/>
  <c r="L55" i="10"/>
  <c r="K56" i="10"/>
  <c r="P53" i="10"/>
  <c r="M56" i="10"/>
  <c r="L57" i="10"/>
  <c r="AD76" i="14"/>
  <c r="O54" i="10"/>
  <c r="N55" i="10"/>
  <c r="K58" i="10"/>
  <c r="AB75" i="14"/>
  <c r="AE75" i="14" s="1"/>
  <c r="AD78" i="14"/>
  <c r="AB77" i="14"/>
  <c r="AE77" i="14" s="1"/>
  <c r="P55" i="10"/>
  <c r="O56" i="10"/>
  <c r="N57" i="10"/>
  <c r="M58" i="10"/>
  <c r="L59" i="10"/>
  <c r="K60" i="10"/>
  <c r="O58" i="10"/>
  <c r="M60" i="10"/>
  <c r="AB79" i="14"/>
  <c r="AE79" i="14" s="1"/>
  <c r="P57" i="10"/>
  <c r="N59" i="10"/>
  <c r="L61" i="10"/>
  <c r="K62" i="10"/>
  <c r="AD80" i="14"/>
  <c r="AB81" i="14"/>
  <c r="AE81" i="14" s="1"/>
  <c r="AD82" i="14"/>
  <c r="P59" i="10"/>
  <c r="O60" i="10"/>
  <c r="N61" i="10"/>
  <c r="M62" i="10"/>
  <c r="L63" i="10"/>
  <c r="K64" i="10"/>
  <c r="P61" i="10"/>
  <c r="O62" i="10"/>
  <c r="N63" i="10"/>
  <c r="L65" i="10"/>
  <c r="AD84" i="14"/>
  <c r="M64" i="10"/>
  <c r="K66" i="10"/>
  <c r="AB83" i="14"/>
  <c r="AE83" i="14" s="1"/>
  <c r="AB85" i="14"/>
  <c r="AE85" i="14" s="1"/>
  <c r="AD86" i="14"/>
  <c r="P63" i="10"/>
  <c r="O64" i="10"/>
  <c r="N65" i="10"/>
  <c r="M66" i="10"/>
  <c r="L67" i="10"/>
  <c r="K68" i="10"/>
  <c r="O66" i="10"/>
  <c r="L69" i="10"/>
  <c r="K70" i="10"/>
  <c r="AD88" i="14"/>
  <c r="P65" i="10"/>
  <c r="N67" i="10"/>
  <c r="M68" i="10"/>
  <c r="AB87" i="14"/>
  <c r="AE87" i="14" s="1"/>
  <c r="K72" i="10"/>
  <c r="AB89" i="14"/>
  <c r="AE89" i="14" s="1"/>
  <c r="AD90" i="14"/>
  <c r="P67" i="10"/>
  <c r="O68" i="10"/>
  <c r="N69" i="10"/>
  <c r="M70" i="10"/>
  <c r="L71" i="10"/>
  <c r="N71" i="10"/>
  <c r="M72" i="10"/>
  <c r="K74" i="10"/>
  <c r="AB91" i="14"/>
  <c r="AE91" i="14" s="1"/>
  <c r="AD92" i="14"/>
  <c r="P69" i="10"/>
  <c r="O70" i="10"/>
  <c r="L73" i="10"/>
  <c r="AD94" i="14"/>
  <c r="AB93" i="14"/>
  <c r="AE93" i="14" s="1"/>
  <c r="P71" i="10"/>
  <c r="O72" i="10"/>
  <c r="N73" i="10"/>
  <c r="M74" i="10"/>
  <c r="L75" i="10"/>
  <c r="K76" i="10"/>
  <c r="P73" i="10"/>
  <c r="N75" i="10"/>
  <c r="M76" i="10"/>
  <c r="K78" i="10"/>
  <c r="AB95" i="14"/>
  <c r="AE95" i="14" s="1"/>
  <c r="O74" i="10"/>
  <c r="L77" i="10"/>
  <c r="AD96" i="14"/>
  <c r="AB97" i="14"/>
  <c r="AE97" i="14" s="1"/>
  <c r="AD98" i="14"/>
  <c r="P75" i="10"/>
  <c r="O76" i="10"/>
  <c r="N77" i="10"/>
  <c r="M78" i="10"/>
  <c r="L79" i="10"/>
  <c r="K80" i="10"/>
  <c r="P77" i="10"/>
  <c r="M80" i="10"/>
  <c r="L81" i="10"/>
  <c r="AB99" i="14"/>
  <c r="AE99" i="14" s="1"/>
  <c r="O78" i="10"/>
  <c r="N79" i="10"/>
  <c r="K82" i="10"/>
  <c r="AD100" i="14"/>
  <c r="AB101" i="14"/>
  <c r="AE101" i="14" s="1"/>
  <c r="AD102" i="14"/>
  <c r="P79" i="10"/>
  <c r="O80" i="10"/>
  <c r="N81" i="10"/>
  <c r="M82" i="10"/>
  <c r="L83" i="10"/>
  <c r="K84" i="10"/>
  <c r="O82" i="10"/>
  <c r="M84" i="10"/>
  <c r="K86" i="10"/>
  <c r="AD104" i="14"/>
  <c r="P81" i="10"/>
  <c r="N83" i="10"/>
  <c r="L85" i="10"/>
  <c r="AB103" i="14"/>
  <c r="AE103" i="14" s="1"/>
  <c r="K88" i="10"/>
  <c r="AD106" i="14"/>
  <c r="AB105" i="14"/>
  <c r="AE105" i="14" s="1"/>
  <c r="P83" i="10"/>
  <c r="O84" i="10"/>
  <c r="N85" i="10"/>
  <c r="M86" i="10"/>
  <c r="L87" i="10"/>
  <c r="N112" i="14"/>
  <c r="N114" i="14"/>
  <c r="Q9" i="9"/>
  <c r="Q17" i="9"/>
  <c r="Q25" i="9"/>
  <c r="Q33" i="9"/>
  <c r="Q41" i="9"/>
  <c r="L8" i="14"/>
  <c r="O8" i="14" s="1"/>
  <c r="N9" i="14"/>
  <c r="D27" i="10"/>
  <c r="L46" i="14"/>
  <c r="O46" i="14" s="1"/>
  <c r="N47" i="14"/>
  <c r="F25" i="10"/>
  <c r="B29" i="10"/>
  <c r="E26" i="10"/>
  <c r="G24" i="10"/>
  <c r="C28" i="10"/>
  <c r="F49" i="10"/>
  <c r="E50" i="10"/>
  <c r="D51" i="10"/>
  <c r="C52" i="10"/>
  <c r="B53" i="10"/>
  <c r="L70" i="14"/>
  <c r="O70" i="14" s="1"/>
  <c r="N71" i="14"/>
  <c r="G48" i="10"/>
  <c r="L72" i="14"/>
  <c r="O72" i="14" s="1"/>
  <c r="N73" i="14"/>
  <c r="G50" i="10"/>
  <c r="F51" i="10"/>
  <c r="E52" i="10"/>
  <c r="D53" i="10"/>
  <c r="C54" i="10"/>
  <c r="B55" i="10"/>
  <c r="L80" i="14"/>
  <c r="O80" i="14" s="1"/>
  <c r="N81" i="14"/>
  <c r="G58" i="10"/>
  <c r="F59" i="10"/>
  <c r="E60" i="10"/>
  <c r="D61" i="10"/>
  <c r="C62" i="10"/>
  <c r="B63" i="10"/>
  <c r="G80" i="10"/>
  <c r="F81" i="10"/>
  <c r="E82" i="10"/>
  <c r="D83" i="10"/>
  <c r="C84" i="10"/>
  <c r="B85" i="10"/>
  <c r="L102" i="14"/>
  <c r="O102" i="14" s="1"/>
  <c r="N103" i="14"/>
  <c r="Q49" i="9"/>
  <c r="F56" i="10"/>
  <c r="L10" i="14"/>
  <c r="O10" i="14" s="1"/>
  <c r="N11" i="14"/>
  <c r="L16" i="14"/>
  <c r="O16" i="14" s="1"/>
  <c r="N17" i="14"/>
  <c r="D9" i="10"/>
  <c r="L28" i="14"/>
  <c r="O28" i="14" s="1"/>
  <c r="N29" i="14"/>
  <c r="F7" i="10"/>
  <c r="B11" i="10"/>
  <c r="E8" i="10"/>
  <c r="G6" i="10"/>
  <c r="C10" i="10"/>
  <c r="D19" i="10"/>
  <c r="L38" i="14"/>
  <c r="O38" i="14" s="1"/>
  <c r="N39" i="14"/>
  <c r="F17" i="10"/>
  <c r="B21" i="10"/>
  <c r="E18" i="10"/>
  <c r="G16" i="10"/>
  <c r="C20" i="10"/>
  <c r="D25" i="10"/>
  <c r="L44" i="14"/>
  <c r="O44" i="14" s="1"/>
  <c r="N45" i="14"/>
  <c r="F23" i="10"/>
  <c r="B27" i="10"/>
  <c r="E24" i="10"/>
  <c r="G22" i="10"/>
  <c r="C26" i="10"/>
  <c r="D31" i="10"/>
  <c r="L50" i="14"/>
  <c r="O50" i="14" s="1"/>
  <c r="N51" i="14"/>
  <c r="F29" i="10"/>
  <c r="B33" i="10"/>
  <c r="E30" i="10"/>
  <c r="G28" i="10"/>
  <c r="C32" i="10"/>
  <c r="D39" i="10"/>
  <c r="L58" i="14"/>
  <c r="O58" i="14" s="1"/>
  <c r="N59" i="14"/>
  <c r="F37" i="10"/>
  <c r="B41" i="10"/>
  <c r="E38" i="10"/>
  <c r="G36" i="10"/>
  <c r="C40" i="10"/>
  <c r="E48" i="10"/>
  <c r="L68" i="14"/>
  <c r="O68" i="14" s="1"/>
  <c r="N69" i="14"/>
  <c r="F47" i="10"/>
  <c r="D49" i="10"/>
  <c r="C50" i="10"/>
  <c r="B51" i="10"/>
  <c r="G46" i="10"/>
  <c r="L84" i="14"/>
  <c r="O84" i="14" s="1"/>
  <c r="N85" i="14"/>
  <c r="G62" i="10"/>
  <c r="F63" i="10"/>
  <c r="E64" i="10"/>
  <c r="D65" i="10"/>
  <c r="C66" i="10"/>
  <c r="B67" i="10"/>
  <c r="L92" i="14"/>
  <c r="O92" i="14" s="1"/>
  <c r="N93" i="14"/>
  <c r="G70" i="10"/>
  <c r="F71" i="10"/>
  <c r="E72" i="10"/>
  <c r="D73" i="10"/>
  <c r="C74" i="10"/>
  <c r="B75" i="10"/>
  <c r="G84" i="10"/>
  <c r="F85" i="10"/>
  <c r="E86" i="10"/>
  <c r="D87" i="10"/>
  <c r="C88" i="10"/>
  <c r="B89" i="10"/>
  <c r="L106" i="14"/>
  <c r="O106" i="14" s="1"/>
  <c r="N107" i="14"/>
  <c r="Q15" i="9"/>
  <c r="Q31" i="9"/>
  <c r="Q47" i="9"/>
  <c r="B54" i="10"/>
  <c r="B62" i="10"/>
  <c r="B70" i="10"/>
  <c r="B78" i="10"/>
  <c r="B86" i="10"/>
  <c r="B94" i="10"/>
  <c r="G96" i="10"/>
  <c r="B6" i="10"/>
  <c r="F34" i="10"/>
  <c r="F42" i="10"/>
  <c r="L71" i="14"/>
  <c r="O71" i="14" s="1"/>
  <c r="L79" i="14"/>
  <c r="O79" i="14" s="1"/>
  <c r="L87" i="14"/>
  <c r="O87" i="14" s="1"/>
  <c r="L95" i="14"/>
  <c r="O95" i="14" s="1"/>
  <c r="L103" i="14"/>
  <c r="O103" i="14" s="1"/>
  <c r="L113" i="14"/>
  <c r="O113" i="14" s="1"/>
  <c r="N4" i="11"/>
  <c r="R4" i="11"/>
  <c r="S4" i="11"/>
  <c r="P4" i="11"/>
  <c r="T4" i="11"/>
  <c r="M4" i="11"/>
  <c r="Q4" i="11"/>
  <c r="U4" i="11"/>
  <c r="O4" i="11"/>
  <c r="P6" i="11"/>
  <c r="T6" i="11"/>
  <c r="M6" i="11"/>
  <c r="U6" i="11"/>
  <c r="N6" i="11"/>
  <c r="R6" i="11"/>
  <c r="S6" i="11"/>
  <c r="O6" i="11"/>
  <c r="Q6" i="11"/>
  <c r="N8" i="11"/>
  <c r="R8" i="11"/>
  <c r="O8" i="11"/>
  <c r="P8" i="11"/>
  <c r="T8" i="11"/>
  <c r="M8" i="11"/>
  <c r="U8" i="11"/>
  <c r="Q8" i="11"/>
  <c r="S8" i="11"/>
  <c r="N24" i="11"/>
  <c r="R24" i="11"/>
  <c r="O24" i="11"/>
  <c r="P24" i="11"/>
  <c r="T24" i="11"/>
  <c r="Q24" i="11"/>
  <c r="M24" i="11"/>
  <c r="U24" i="11"/>
  <c r="S24" i="11"/>
  <c r="N28" i="11"/>
  <c r="R28" i="11"/>
  <c r="S28" i="11"/>
  <c r="P28" i="11"/>
  <c r="T28" i="11"/>
  <c r="Q28" i="11"/>
  <c r="M28" i="11"/>
  <c r="U28" i="11"/>
  <c r="O28" i="11"/>
  <c r="N32" i="11"/>
  <c r="R32" i="11"/>
  <c r="O32" i="11"/>
  <c r="P32" i="11"/>
  <c r="T32" i="11"/>
  <c r="Q32" i="11"/>
  <c r="U32" i="11"/>
  <c r="M32" i="11"/>
  <c r="S32" i="11"/>
  <c r="P34" i="11"/>
  <c r="T34" i="11"/>
  <c r="Q34" i="11"/>
  <c r="N34" i="11"/>
  <c r="R34" i="11"/>
  <c r="O34" i="11"/>
  <c r="S34" i="11"/>
  <c r="M34" i="11"/>
  <c r="U34" i="11"/>
  <c r="P38" i="11"/>
  <c r="T38" i="11"/>
  <c r="M38" i="11"/>
  <c r="U38" i="11"/>
  <c r="N38" i="11"/>
  <c r="R38" i="11"/>
  <c r="S38" i="11"/>
  <c r="O38" i="11"/>
  <c r="Q38" i="11"/>
  <c r="P46" i="11"/>
  <c r="T46" i="11"/>
  <c r="Q46" i="11"/>
  <c r="N46" i="11"/>
  <c r="R46" i="11"/>
  <c r="O46" i="11"/>
  <c r="S46" i="11"/>
  <c r="M46" i="11"/>
  <c r="U46" i="11"/>
  <c r="P58" i="11"/>
  <c r="M58" i="11"/>
  <c r="N58" i="11"/>
  <c r="R58" i="11"/>
  <c r="U58" i="11"/>
  <c r="O58" i="11"/>
  <c r="Q58" i="11"/>
  <c r="N60" i="11"/>
  <c r="R60" i="11"/>
  <c r="O60" i="11"/>
  <c r="P60" i="11"/>
  <c r="Q60" i="11"/>
  <c r="M60" i="11"/>
  <c r="U60" i="11"/>
  <c r="P74" i="11"/>
  <c r="Q74" i="11"/>
  <c r="M74" i="11"/>
  <c r="N74" i="11"/>
  <c r="R74" i="11"/>
  <c r="O74" i="11"/>
  <c r="U74" i="11"/>
  <c r="N76" i="11"/>
  <c r="R76" i="11"/>
  <c r="O76" i="11"/>
  <c r="U76" i="11"/>
  <c r="P76" i="11"/>
  <c r="M76" i="11"/>
  <c r="Q76" i="11"/>
  <c r="P90" i="11"/>
  <c r="M90" i="11"/>
  <c r="N90" i="11"/>
  <c r="R90" i="11"/>
  <c r="U90" i="11"/>
  <c r="O90" i="11"/>
  <c r="Q90" i="11"/>
  <c r="N92" i="11"/>
  <c r="R92" i="11"/>
  <c r="U92" i="11"/>
  <c r="O92" i="11"/>
  <c r="P92" i="11"/>
  <c r="Q92" i="11"/>
  <c r="M92" i="11"/>
  <c r="N6" i="14"/>
  <c r="L12" i="13"/>
  <c r="O12" i="13" s="1"/>
  <c r="N13" i="13"/>
  <c r="N12" i="13"/>
  <c r="L13" i="13"/>
  <c r="O13" i="13" s="1"/>
  <c r="D4" i="9"/>
  <c r="N21" i="13"/>
  <c r="L21" i="13"/>
  <c r="O21" i="13" s="1"/>
  <c r="L20" i="13"/>
  <c r="O20" i="13" s="1"/>
  <c r="B4" i="9"/>
  <c r="F4" i="9"/>
  <c r="N20" i="13"/>
  <c r="E4" i="9"/>
  <c r="C6" i="9"/>
  <c r="L25" i="13"/>
  <c r="O25" i="13" s="1"/>
  <c r="D5" i="9"/>
  <c r="B7" i="9"/>
  <c r="D8" i="9"/>
  <c r="L24" i="13"/>
  <c r="O24" i="13" s="1"/>
  <c r="N25" i="13"/>
  <c r="B8" i="9"/>
  <c r="F8" i="9"/>
  <c r="N24" i="13"/>
  <c r="G6" i="9"/>
  <c r="E8" i="9"/>
  <c r="C10" i="9"/>
  <c r="L29" i="13"/>
  <c r="O29" i="13" s="1"/>
  <c r="F7" i="9"/>
  <c r="D9" i="9"/>
  <c r="B11" i="9"/>
  <c r="D12" i="9"/>
  <c r="L28" i="13"/>
  <c r="O28" i="13" s="1"/>
  <c r="N28" i="13"/>
  <c r="N29" i="13"/>
  <c r="B12" i="9"/>
  <c r="F12" i="9"/>
  <c r="G10" i="9"/>
  <c r="E12" i="9"/>
  <c r="C14" i="9"/>
  <c r="L33" i="13"/>
  <c r="O33" i="13" s="1"/>
  <c r="F11" i="9"/>
  <c r="D13" i="9"/>
  <c r="B15" i="9"/>
  <c r="D16" i="9"/>
  <c r="N32" i="13"/>
  <c r="L32" i="13"/>
  <c r="O32" i="13" s="1"/>
  <c r="N33" i="13"/>
  <c r="B16" i="9"/>
  <c r="F16" i="9"/>
  <c r="G14" i="9"/>
  <c r="E16" i="9"/>
  <c r="C18" i="9"/>
  <c r="N36" i="13"/>
  <c r="F15" i="9"/>
  <c r="D17" i="9"/>
  <c r="B19" i="9"/>
  <c r="BK18" i="27" s="1"/>
  <c r="D20" i="9"/>
  <c r="N37" i="13"/>
  <c r="L37" i="13"/>
  <c r="O37" i="13" s="1"/>
  <c r="L36" i="13"/>
  <c r="O36" i="13" s="1"/>
  <c r="B20" i="9"/>
  <c r="F20" i="9"/>
  <c r="G18" i="9"/>
  <c r="E20" i="9"/>
  <c r="C22" i="9"/>
  <c r="N40" i="13"/>
  <c r="F19" i="9"/>
  <c r="D21" i="9"/>
  <c r="B23" i="9"/>
  <c r="D24" i="9"/>
  <c r="L40" i="13"/>
  <c r="O40" i="13" s="1"/>
  <c r="L41" i="13"/>
  <c r="O41" i="13" s="1"/>
  <c r="N41" i="13"/>
  <c r="B24" i="9"/>
  <c r="F24" i="9"/>
  <c r="G22" i="9"/>
  <c r="E24" i="9"/>
  <c r="C26" i="9"/>
  <c r="N44" i="13"/>
  <c r="L45" i="13"/>
  <c r="O45" i="13" s="1"/>
  <c r="F23" i="9"/>
  <c r="D25" i="9"/>
  <c r="B27" i="9"/>
  <c r="D28" i="9"/>
  <c r="N45" i="13"/>
  <c r="L44" i="13"/>
  <c r="O44" i="13" s="1"/>
  <c r="B28" i="9"/>
  <c r="F28" i="9"/>
  <c r="G26" i="9"/>
  <c r="E28" i="9"/>
  <c r="C30" i="9"/>
  <c r="L49" i="13"/>
  <c r="O49" i="13" s="1"/>
  <c r="F27" i="9"/>
  <c r="D29" i="9"/>
  <c r="B31" i="9"/>
  <c r="D32" i="9"/>
  <c r="L48" i="13"/>
  <c r="O48" i="13" s="1"/>
  <c r="N49" i="13"/>
  <c r="B32" i="9"/>
  <c r="F32" i="9"/>
  <c r="N48" i="13"/>
  <c r="G30" i="9"/>
  <c r="E32" i="9"/>
  <c r="C34" i="9"/>
  <c r="N52" i="13"/>
  <c r="F31" i="9"/>
  <c r="D33" i="9"/>
  <c r="B35" i="9"/>
  <c r="D36" i="9"/>
  <c r="L52" i="13"/>
  <c r="O52" i="13" s="1"/>
  <c r="N53" i="13"/>
  <c r="B36" i="9"/>
  <c r="F36" i="9"/>
  <c r="L53" i="13"/>
  <c r="O53" i="13" s="1"/>
  <c r="G34" i="9"/>
  <c r="E36" i="9"/>
  <c r="C38" i="9"/>
  <c r="N56" i="13"/>
  <c r="F35" i="9"/>
  <c r="D37" i="9"/>
  <c r="B39" i="9"/>
  <c r="D40" i="9"/>
  <c r="L57" i="13"/>
  <c r="O57" i="13" s="1"/>
  <c r="L56" i="13"/>
  <c r="O56" i="13" s="1"/>
  <c r="N57" i="13"/>
  <c r="B40" i="9"/>
  <c r="F40" i="9"/>
  <c r="G38" i="9"/>
  <c r="E40" i="9"/>
  <c r="C42" i="9"/>
  <c r="N60" i="13"/>
  <c r="F39" i="9"/>
  <c r="D41" i="9"/>
  <c r="B43" i="9"/>
  <c r="D44" i="9"/>
  <c r="L60" i="13"/>
  <c r="O60" i="13" s="1"/>
  <c r="L61" i="13"/>
  <c r="O61" i="13" s="1"/>
  <c r="N61" i="13"/>
  <c r="B44" i="9"/>
  <c r="F44" i="9"/>
  <c r="G42" i="9"/>
  <c r="E44" i="9"/>
  <c r="C46" i="9"/>
  <c r="N64" i="13"/>
  <c r="L65" i="13"/>
  <c r="O65" i="13" s="1"/>
  <c r="F43" i="9"/>
  <c r="D45" i="9"/>
  <c r="B47" i="9"/>
  <c r="D48" i="9"/>
  <c r="N65" i="13"/>
  <c r="L64" i="13"/>
  <c r="O64" i="13" s="1"/>
  <c r="B48" i="9"/>
  <c r="F48" i="9"/>
  <c r="G46" i="9"/>
  <c r="E48" i="9"/>
  <c r="C50" i="9"/>
  <c r="N68" i="13"/>
  <c r="F47" i="9"/>
  <c r="D49" i="9"/>
  <c r="B51" i="9"/>
  <c r="D52" i="9"/>
  <c r="N69" i="13"/>
  <c r="L68" i="13"/>
  <c r="O68" i="13" s="1"/>
  <c r="B52" i="9"/>
  <c r="H52" i="9" s="1"/>
  <c r="F52" i="9"/>
  <c r="L69" i="13"/>
  <c r="O69" i="13" s="1"/>
  <c r="G50" i="9"/>
  <c r="E52" i="9"/>
  <c r="C54" i="9"/>
  <c r="B55" i="9"/>
  <c r="L73" i="13"/>
  <c r="O73" i="13" s="1"/>
  <c r="F51" i="9"/>
  <c r="D53" i="9"/>
  <c r="L72" i="13"/>
  <c r="O72" i="13" s="1"/>
  <c r="N72" i="13"/>
  <c r="D56" i="9"/>
  <c r="N73" i="13"/>
  <c r="B56" i="9"/>
  <c r="F56" i="9"/>
  <c r="G54" i="9"/>
  <c r="F55" i="9"/>
  <c r="E56" i="9"/>
  <c r="D57" i="9"/>
  <c r="C58" i="9"/>
  <c r="B59" i="9"/>
  <c r="N76" i="13"/>
  <c r="N77" i="13"/>
  <c r="D60" i="9"/>
  <c r="L76" i="13"/>
  <c r="O76" i="13" s="1"/>
  <c r="B60" i="9"/>
  <c r="F60" i="9"/>
  <c r="L77" i="13"/>
  <c r="O77" i="13" s="1"/>
  <c r="O65" i="11"/>
  <c r="U65" i="11"/>
  <c r="M65" i="11"/>
  <c r="Q65" i="11"/>
  <c r="N65" i="11"/>
  <c r="R65" i="11"/>
  <c r="P65" i="11"/>
  <c r="G62" i="9"/>
  <c r="F63" i="9"/>
  <c r="E64" i="9"/>
  <c r="D65" i="9"/>
  <c r="C66" i="9"/>
  <c r="B67" i="9"/>
  <c r="N84" i="13"/>
  <c r="L85" i="13"/>
  <c r="O85" i="13" s="1"/>
  <c r="D68" i="9"/>
  <c r="N85" i="13"/>
  <c r="L84" i="13"/>
  <c r="O84" i="13" s="1"/>
  <c r="B68" i="9"/>
  <c r="F68" i="9"/>
  <c r="O73" i="11"/>
  <c r="U73" i="11"/>
  <c r="P73" i="11"/>
  <c r="M73" i="11"/>
  <c r="Q73" i="11"/>
  <c r="N73" i="11"/>
  <c r="R73" i="11"/>
  <c r="G70" i="9"/>
  <c r="F71" i="9"/>
  <c r="E72" i="9"/>
  <c r="D73" i="9"/>
  <c r="C74" i="9"/>
  <c r="B75" i="9"/>
  <c r="L93" i="13"/>
  <c r="O93" i="13" s="1"/>
  <c r="N92" i="13"/>
  <c r="D76" i="9"/>
  <c r="L92" i="13"/>
  <c r="O92" i="13" s="1"/>
  <c r="N93" i="13"/>
  <c r="B76" i="9"/>
  <c r="F76" i="9"/>
  <c r="O81" i="11"/>
  <c r="U81" i="11"/>
  <c r="P81" i="11"/>
  <c r="M81" i="11"/>
  <c r="Q81" i="11"/>
  <c r="N81" i="11"/>
  <c r="R81" i="11"/>
  <c r="G78" i="9"/>
  <c r="F79" i="9"/>
  <c r="E80" i="9"/>
  <c r="D81" i="9"/>
  <c r="C82" i="9"/>
  <c r="B83" i="9"/>
  <c r="N100" i="13"/>
  <c r="D84" i="9"/>
  <c r="L100" i="13"/>
  <c r="O100" i="13" s="1"/>
  <c r="N101" i="13"/>
  <c r="B84" i="9"/>
  <c r="F84" i="9"/>
  <c r="L101" i="13"/>
  <c r="O101" i="13" s="1"/>
  <c r="O89" i="11"/>
  <c r="U89" i="11"/>
  <c r="P89" i="11"/>
  <c r="M89" i="11"/>
  <c r="Q89" i="11"/>
  <c r="R89" i="11"/>
  <c r="N89" i="11"/>
  <c r="G86" i="9"/>
  <c r="F87" i="9"/>
  <c r="E88" i="9"/>
  <c r="D89" i="9"/>
  <c r="C90" i="9"/>
  <c r="B91" i="9"/>
  <c r="L109" i="13"/>
  <c r="O109" i="13" s="1"/>
  <c r="D92" i="9"/>
  <c r="L108" i="13"/>
  <c r="O108" i="13" s="1"/>
  <c r="N109" i="13"/>
  <c r="N108" i="13"/>
  <c r="B92" i="9"/>
  <c r="F92" i="9"/>
  <c r="M95" i="11"/>
  <c r="Q95" i="11"/>
  <c r="N95" i="11"/>
  <c r="O95" i="11"/>
  <c r="U95" i="11"/>
  <c r="P95" i="11"/>
  <c r="R95" i="11"/>
  <c r="M99" i="11"/>
  <c r="Q99" i="11"/>
  <c r="R99" i="11"/>
  <c r="O99" i="11"/>
  <c r="U99" i="11"/>
  <c r="P99" i="11"/>
  <c r="N99" i="11"/>
  <c r="G98" i="9"/>
  <c r="F99" i="9"/>
  <c r="E100" i="9"/>
  <c r="C102" i="9"/>
  <c r="L120" i="13"/>
  <c r="O120" i="13" s="1"/>
  <c r="L121" i="13"/>
  <c r="O121" i="13" s="1"/>
  <c r="D101" i="9"/>
  <c r="B103" i="9"/>
  <c r="N121" i="13"/>
  <c r="K4" i="10"/>
  <c r="AD22" i="14"/>
  <c r="AB21" i="14"/>
  <c r="AE21" i="14" s="1"/>
  <c r="N26" i="14"/>
  <c r="N9" i="10"/>
  <c r="P7" i="10"/>
  <c r="L11" i="10"/>
  <c r="AB29" i="14"/>
  <c r="AE29" i="14" s="1"/>
  <c r="AD30" i="14"/>
  <c r="O8" i="10"/>
  <c r="K12" i="10"/>
  <c r="M10" i="10"/>
  <c r="N34" i="14"/>
  <c r="N17" i="10"/>
  <c r="P15" i="10"/>
  <c r="L19" i="10"/>
  <c r="O16" i="10"/>
  <c r="AD38" i="14"/>
  <c r="K20" i="10"/>
  <c r="AB37" i="14"/>
  <c r="AE37" i="14" s="1"/>
  <c r="M18" i="10"/>
  <c r="N42" i="14"/>
  <c r="N25" i="10"/>
  <c r="P23" i="10"/>
  <c r="L27" i="10"/>
  <c r="K28" i="10"/>
  <c r="AB45" i="14"/>
  <c r="AE45" i="14" s="1"/>
  <c r="O24" i="10"/>
  <c r="AD46" i="14"/>
  <c r="M26" i="10"/>
  <c r="N50" i="14"/>
  <c r="N33" i="10"/>
  <c r="P31" i="10"/>
  <c r="L35" i="10"/>
  <c r="K36" i="10"/>
  <c r="AD54" i="14"/>
  <c r="O32" i="10"/>
  <c r="AB53" i="14"/>
  <c r="AE53" i="14" s="1"/>
  <c r="M34" i="10"/>
  <c r="N58" i="14"/>
  <c r="N41" i="10"/>
  <c r="P39" i="10"/>
  <c r="L43" i="10"/>
  <c r="K44" i="10"/>
  <c r="AB61" i="14"/>
  <c r="AE61" i="14" s="1"/>
  <c r="O40" i="10"/>
  <c r="AD62" i="14"/>
  <c r="M42" i="10"/>
  <c r="N66" i="14"/>
  <c r="P85" i="10"/>
  <c r="N87" i="10"/>
  <c r="M88" i="10"/>
  <c r="L89" i="10"/>
  <c r="K90" i="10"/>
  <c r="AB107" i="14"/>
  <c r="AE107" i="14" s="1"/>
  <c r="O86" i="10"/>
  <c r="AD108" i="14"/>
  <c r="M90" i="10"/>
  <c r="K92" i="10"/>
  <c r="AB109" i="14"/>
  <c r="AE109" i="14" s="1"/>
  <c r="AD110" i="14"/>
  <c r="P87" i="10"/>
  <c r="O88" i="10"/>
  <c r="N89" i="10"/>
  <c r="L91" i="10"/>
  <c r="N116" i="14"/>
  <c r="E102" i="12"/>
  <c r="G102" i="12"/>
  <c r="J102" i="12"/>
  <c r="D102" i="12"/>
  <c r="F102" i="12"/>
  <c r="L6" i="14"/>
  <c r="O6" i="14" s="1"/>
  <c r="N7" i="14"/>
  <c r="L20" i="14"/>
  <c r="O20" i="14" s="1"/>
  <c r="N21" i="14"/>
  <c r="D15" i="10"/>
  <c r="L34" i="14"/>
  <c r="O34" i="14" s="1"/>
  <c r="N35" i="14"/>
  <c r="F13" i="10"/>
  <c r="B17" i="10"/>
  <c r="E14" i="10"/>
  <c r="G12" i="10"/>
  <c r="C16" i="10"/>
  <c r="D21" i="10"/>
  <c r="L40" i="14"/>
  <c r="O40" i="14" s="1"/>
  <c r="N41" i="14"/>
  <c r="F19" i="10"/>
  <c r="B23" i="10"/>
  <c r="E20" i="10"/>
  <c r="G18" i="10"/>
  <c r="C22" i="10"/>
  <c r="L100" i="14"/>
  <c r="O100" i="14" s="1"/>
  <c r="N101" i="14"/>
  <c r="G78" i="10"/>
  <c r="F79" i="10"/>
  <c r="E80" i="10"/>
  <c r="D81" i="10"/>
  <c r="C82" i="10"/>
  <c r="B83" i="10"/>
  <c r="F84" i="10"/>
  <c r="B96" i="10"/>
  <c r="L14" i="14"/>
  <c r="O14" i="14" s="1"/>
  <c r="N15" i="14"/>
  <c r="D7" i="10"/>
  <c r="L26" i="14"/>
  <c r="O26" i="14" s="1"/>
  <c r="N27" i="14"/>
  <c r="F5" i="10"/>
  <c r="B9" i="10"/>
  <c r="E6" i="10"/>
  <c r="G4" i="10"/>
  <c r="C8" i="10"/>
  <c r="D23" i="10"/>
  <c r="L42" i="14"/>
  <c r="O42" i="14" s="1"/>
  <c r="N43" i="14"/>
  <c r="F21" i="10"/>
  <c r="B25" i="10"/>
  <c r="E22" i="10"/>
  <c r="G20" i="10"/>
  <c r="C24" i="10"/>
  <c r="D29" i="10"/>
  <c r="L48" i="14"/>
  <c r="O48" i="14" s="1"/>
  <c r="N49" i="14"/>
  <c r="F27" i="10"/>
  <c r="B31" i="10"/>
  <c r="E28" i="10"/>
  <c r="G26" i="10"/>
  <c r="C30" i="10"/>
  <c r="D37" i="10"/>
  <c r="L56" i="14"/>
  <c r="O56" i="14" s="1"/>
  <c r="N57" i="14"/>
  <c r="F35" i="10"/>
  <c r="B39" i="10"/>
  <c r="E36" i="10"/>
  <c r="G34" i="10"/>
  <c r="C38" i="10"/>
  <c r="G52" i="10"/>
  <c r="F53" i="10"/>
  <c r="E54" i="10"/>
  <c r="D55" i="10"/>
  <c r="C56" i="10"/>
  <c r="B57" i="10"/>
  <c r="L74" i="14"/>
  <c r="O74" i="14" s="1"/>
  <c r="N75" i="14"/>
  <c r="G68" i="10"/>
  <c r="F69" i="10"/>
  <c r="E70" i="10"/>
  <c r="D71" i="10"/>
  <c r="C72" i="10"/>
  <c r="B73" i="10"/>
  <c r="L90" i="14"/>
  <c r="O90" i="14" s="1"/>
  <c r="N91" i="14"/>
  <c r="L104" i="14"/>
  <c r="O104" i="14" s="1"/>
  <c r="N105" i="14"/>
  <c r="G82" i="10"/>
  <c r="F83" i="10"/>
  <c r="E84" i="10"/>
  <c r="D85" i="10"/>
  <c r="C86" i="10"/>
  <c r="B87" i="10"/>
  <c r="G100" i="10"/>
  <c r="L116" i="14"/>
  <c r="O116" i="14" s="1"/>
  <c r="N117" i="14"/>
  <c r="G94" i="10"/>
  <c r="F95" i="10"/>
  <c r="E96" i="10"/>
  <c r="D97" i="10"/>
  <c r="C98" i="10"/>
  <c r="B99" i="10"/>
  <c r="F100" i="10"/>
  <c r="Q11" i="9"/>
  <c r="Q27" i="9"/>
  <c r="Q43" i="9"/>
  <c r="D52" i="10"/>
  <c r="F54" i="10"/>
  <c r="D68" i="10"/>
  <c r="D76" i="10"/>
  <c r="D84" i="10"/>
  <c r="F86" i="10"/>
  <c r="F90" i="10"/>
  <c r="N6" i="13"/>
  <c r="L9" i="14"/>
  <c r="O9" i="14" s="1"/>
  <c r="L17" i="14"/>
  <c r="O17" i="14" s="1"/>
  <c r="F4" i="10"/>
  <c r="F12" i="10"/>
  <c r="F28" i="10"/>
  <c r="L73" i="14"/>
  <c r="O73" i="14" s="1"/>
  <c r="L81" i="14"/>
  <c r="O81" i="14" s="1"/>
  <c r="L105" i="14"/>
  <c r="O105" i="14" s="1"/>
  <c r="N12" i="11"/>
  <c r="R12" i="11"/>
  <c r="S12" i="11"/>
  <c r="P12" i="11"/>
  <c r="T12" i="11"/>
  <c r="M12" i="11"/>
  <c r="U12" i="11"/>
  <c r="Q12" i="11"/>
  <c r="O12" i="11"/>
  <c r="P14" i="11"/>
  <c r="T14" i="11"/>
  <c r="M14" i="11"/>
  <c r="U14" i="11"/>
  <c r="N14" i="11"/>
  <c r="R14" i="11"/>
  <c r="O14" i="11"/>
  <c r="S14" i="11"/>
  <c r="Q14" i="11"/>
  <c r="N40" i="11"/>
  <c r="R40" i="11"/>
  <c r="O40" i="11"/>
  <c r="P40" i="11"/>
  <c r="T40" i="11"/>
  <c r="M40" i="11"/>
  <c r="U40" i="11"/>
  <c r="Q40" i="11"/>
  <c r="S40" i="11"/>
  <c r="P42" i="11"/>
  <c r="T42" i="11"/>
  <c r="Q42" i="11"/>
  <c r="N42" i="11"/>
  <c r="R42" i="11"/>
  <c r="O42" i="11"/>
  <c r="S42" i="11"/>
  <c r="M42" i="11"/>
  <c r="U42" i="11"/>
  <c r="N52" i="11"/>
  <c r="R52" i="11"/>
  <c r="O52" i="11"/>
  <c r="P52" i="11"/>
  <c r="T52" i="11"/>
  <c r="Q52" i="11"/>
  <c r="M52" i="11"/>
  <c r="U52" i="11"/>
  <c r="S52" i="11"/>
  <c r="P62" i="11"/>
  <c r="Q62" i="11"/>
  <c r="N62" i="11"/>
  <c r="R62" i="11"/>
  <c r="O62" i="11"/>
  <c r="U62" i="11"/>
  <c r="M62" i="11"/>
  <c r="N64" i="11"/>
  <c r="R64" i="11"/>
  <c r="U64" i="11"/>
  <c r="P64" i="11"/>
  <c r="M64" i="11"/>
  <c r="Q64" i="11"/>
  <c r="O64" i="11"/>
  <c r="P78" i="11"/>
  <c r="M78" i="11"/>
  <c r="N78" i="11"/>
  <c r="R78" i="11"/>
  <c r="O78" i="11"/>
  <c r="U78" i="11"/>
  <c r="Q78" i="11"/>
  <c r="N80" i="11"/>
  <c r="R80" i="11"/>
  <c r="U80" i="11"/>
  <c r="P80" i="11"/>
  <c r="M80" i="11"/>
  <c r="Q80" i="11"/>
  <c r="O80" i="11"/>
  <c r="P94" i="11"/>
  <c r="Q94" i="11"/>
  <c r="N94" i="11"/>
  <c r="R94" i="11"/>
  <c r="U94" i="11"/>
  <c r="O94" i="11"/>
  <c r="M94" i="11"/>
  <c r="F101" i="11"/>
  <c r="D101" i="11"/>
  <c r="J101" i="11"/>
  <c r="E101" i="11"/>
  <c r="G101" i="11"/>
  <c r="AB8" i="14"/>
  <c r="AE8" i="14" s="1"/>
  <c r="AD9" i="14"/>
  <c r="AB10" i="14"/>
  <c r="AE10" i="14" s="1"/>
  <c r="AD11" i="14"/>
  <c r="AD13" i="14"/>
  <c r="AB12" i="14"/>
  <c r="AE12" i="14" s="1"/>
  <c r="AB14" i="14"/>
  <c r="AE14" i="14" s="1"/>
  <c r="AD15" i="14"/>
  <c r="AB16" i="14"/>
  <c r="AE16" i="14" s="1"/>
  <c r="AD17" i="14"/>
  <c r="AB18" i="14"/>
  <c r="AE18" i="14" s="1"/>
  <c r="AD19" i="14"/>
  <c r="AB20" i="14"/>
  <c r="AE20" i="14" s="1"/>
  <c r="AD21" i="14"/>
  <c r="L4" i="10"/>
  <c r="AB22" i="14"/>
  <c r="AE22" i="14" s="1"/>
  <c r="AD23" i="14"/>
  <c r="K5" i="10"/>
  <c r="L6" i="10"/>
  <c r="AD25" i="14"/>
  <c r="N4" i="10"/>
  <c r="M5" i="10"/>
  <c r="K7" i="10"/>
  <c r="AB24" i="14"/>
  <c r="AE24" i="14" s="1"/>
  <c r="P4" i="10"/>
  <c r="L8" i="10"/>
  <c r="AB26" i="14"/>
  <c r="AE26" i="14" s="1"/>
  <c r="AD27" i="14"/>
  <c r="N6" i="10"/>
  <c r="M7" i="10"/>
  <c r="O5" i="10"/>
  <c r="K9" i="10"/>
  <c r="P6" i="10"/>
  <c r="L10" i="10"/>
  <c r="AB28" i="14"/>
  <c r="AE28" i="14" s="1"/>
  <c r="N8" i="10"/>
  <c r="M9" i="10"/>
  <c r="O7" i="10"/>
  <c r="K11" i="10"/>
  <c r="AD29" i="14"/>
  <c r="P8" i="10"/>
  <c r="L12" i="10"/>
  <c r="AB30" i="14"/>
  <c r="AE30" i="14" s="1"/>
  <c r="N10" i="10"/>
  <c r="M11" i="10"/>
  <c r="O9" i="10"/>
  <c r="K13" i="10"/>
  <c r="AD31" i="14"/>
  <c r="P10" i="10"/>
  <c r="L14" i="10"/>
  <c r="AB32" i="14"/>
  <c r="AE32" i="14" s="1"/>
  <c r="AD33" i="14"/>
  <c r="N12" i="10"/>
  <c r="M13" i="10"/>
  <c r="O11" i="10"/>
  <c r="K15" i="10"/>
  <c r="P12" i="10"/>
  <c r="L16" i="10"/>
  <c r="AB34" i="14"/>
  <c r="AE34" i="14" s="1"/>
  <c r="AD35" i="14"/>
  <c r="N14" i="10"/>
  <c r="M15" i="10"/>
  <c r="O13" i="10"/>
  <c r="K17" i="10"/>
  <c r="P14" i="10"/>
  <c r="L18" i="10"/>
  <c r="N16" i="10"/>
  <c r="M17" i="10"/>
  <c r="AD37" i="14"/>
  <c r="O15" i="10"/>
  <c r="K19" i="10"/>
  <c r="AB36" i="14"/>
  <c r="AE36" i="14" s="1"/>
  <c r="P16" i="10"/>
  <c r="L20" i="10"/>
  <c r="AD39" i="14"/>
  <c r="N18" i="10"/>
  <c r="M19" i="10"/>
  <c r="O17" i="10"/>
  <c r="K21" i="10"/>
  <c r="AB38" i="14"/>
  <c r="AE38" i="14" s="1"/>
  <c r="P18" i="10"/>
  <c r="L22" i="10"/>
  <c r="AD41" i="14"/>
  <c r="N20" i="10"/>
  <c r="M21" i="10"/>
  <c r="O19" i="10"/>
  <c r="K23" i="10"/>
  <c r="AB40" i="14"/>
  <c r="AE40" i="14" s="1"/>
  <c r="P20" i="10"/>
  <c r="L24" i="10"/>
  <c r="AB42" i="14"/>
  <c r="AE42" i="14" s="1"/>
  <c r="N22" i="10"/>
  <c r="AD43" i="14"/>
  <c r="M23" i="10"/>
  <c r="O21" i="10"/>
  <c r="K25" i="10"/>
  <c r="P22" i="10"/>
  <c r="L26" i="10"/>
  <c r="AD45" i="14"/>
  <c r="AB44" i="14"/>
  <c r="AE44" i="14" s="1"/>
  <c r="N24" i="10"/>
  <c r="M25" i="10"/>
  <c r="O23" i="10"/>
  <c r="K27" i="10"/>
  <c r="P24" i="10"/>
  <c r="L28" i="10"/>
  <c r="AD47" i="14"/>
  <c r="N26" i="10"/>
  <c r="M27" i="10"/>
  <c r="AB46" i="14"/>
  <c r="AE46" i="14" s="1"/>
  <c r="O25" i="10"/>
  <c r="K29" i="10"/>
  <c r="P26" i="10"/>
  <c r="L30" i="10"/>
  <c r="N28" i="10"/>
  <c r="M29" i="10"/>
  <c r="AB48" i="14"/>
  <c r="AE48" i="14" s="1"/>
  <c r="O27" i="10"/>
  <c r="K31" i="10"/>
  <c r="AD49" i="14"/>
  <c r="P28" i="10"/>
  <c r="L32" i="10"/>
  <c r="AB50" i="14"/>
  <c r="AE50" i="14" s="1"/>
  <c r="N30" i="10"/>
  <c r="AD51" i="14"/>
  <c r="M31" i="10"/>
  <c r="O29" i="10"/>
  <c r="K33" i="10"/>
  <c r="P30" i="10"/>
  <c r="L34" i="10"/>
  <c r="AB52" i="14"/>
  <c r="AE52" i="14" s="1"/>
  <c r="N32" i="10"/>
  <c r="M33" i="10"/>
  <c r="O31" i="10"/>
  <c r="K35" i="10"/>
  <c r="AD53" i="14"/>
  <c r="P32" i="10"/>
  <c r="L36" i="10"/>
  <c r="AB54" i="14"/>
  <c r="AE54" i="14" s="1"/>
  <c r="N34" i="10"/>
  <c r="M35" i="10"/>
  <c r="O33" i="10"/>
  <c r="K37" i="10"/>
  <c r="AD55" i="14"/>
  <c r="P34" i="10"/>
  <c r="L38" i="10"/>
  <c r="AD57" i="14"/>
  <c r="N36" i="10"/>
  <c r="M37" i="10"/>
  <c r="O35" i="10"/>
  <c r="K39" i="10"/>
  <c r="AB56" i="14"/>
  <c r="AE56" i="14" s="1"/>
  <c r="P36" i="10"/>
  <c r="L40" i="10"/>
  <c r="N38" i="10"/>
  <c r="AB58" i="14"/>
  <c r="AE58" i="14" s="1"/>
  <c r="M39" i="10"/>
  <c r="O37" i="10"/>
  <c r="K41" i="10"/>
  <c r="AD59" i="14"/>
  <c r="P38" i="10"/>
  <c r="L42" i="10"/>
  <c r="AB60" i="14"/>
  <c r="AE60" i="14" s="1"/>
  <c r="AD61" i="14"/>
  <c r="N40" i="10"/>
  <c r="M41" i="10"/>
  <c r="O39" i="10"/>
  <c r="K43" i="10"/>
  <c r="P40" i="10"/>
  <c r="L44" i="10"/>
  <c r="N42" i="10"/>
  <c r="AB62" i="14"/>
  <c r="AE62" i="14" s="1"/>
  <c r="AD63" i="14"/>
  <c r="M43" i="10"/>
  <c r="O41" i="10"/>
  <c r="K45" i="10"/>
  <c r="P42" i="10"/>
  <c r="L46" i="10"/>
  <c r="AB64" i="14"/>
  <c r="AE64" i="14" s="1"/>
  <c r="AD65" i="14"/>
  <c r="N44" i="10"/>
  <c r="M45" i="10"/>
  <c r="O43" i="10"/>
  <c r="K47" i="10"/>
  <c r="P44" i="10"/>
  <c r="AB66" i="14"/>
  <c r="AE66" i="14" s="1"/>
  <c r="AD67" i="14"/>
  <c r="N46" i="10"/>
  <c r="K49" i="10"/>
  <c r="M47" i="10"/>
  <c r="O45" i="10"/>
  <c r="L48" i="10"/>
  <c r="P46" i="10"/>
  <c r="M49" i="10"/>
  <c r="L50" i="10"/>
  <c r="K51" i="10"/>
  <c r="AB68" i="14"/>
  <c r="AE68" i="14" s="1"/>
  <c r="N48" i="10"/>
  <c r="O47" i="10"/>
  <c r="AD69" i="14"/>
  <c r="AB70" i="14"/>
  <c r="AE70" i="14" s="1"/>
  <c r="O49" i="10"/>
  <c r="N50" i="10"/>
  <c r="M51" i="10"/>
  <c r="L52" i="10"/>
  <c r="K53" i="10"/>
  <c r="P48" i="10"/>
  <c r="AD71" i="14"/>
  <c r="P50" i="10"/>
  <c r="O51" i="10"/>
  <c r="N52" i="10"/>
  <c r="M53" i="10"/>
  <c r="L54" i="10"/>
  <c r="K55" i="10"/>
  <c r="AB72" i="14"/>
  <c r="AE72" i="14" s="1"/>
  <c r="AD73" i="14"/>
  <c r="P52" i="10"/>
  <c r="O53" i="10"/>
  <c r="N54" i="10"/>
  <c r="M55" i="10"/>
  <c r="L56" i="10"/>
  <c r="K57" i="10"/>
  <c r="AD75" i="14"/>
  <c r="AB74" i="14"/>
  <c r="AE74" i="14" s="1"/>
  <c r="P54" i="10"/>
  <c r="O55" i="10"/>
  <c r="N56" i="10"/>
  <c r="M57" i="10"/>
  <c r="L58" i="10"/>
  <c r="K59" i="10"/>
  <c r="AB76" i="14"/>
  <c r="AE76" i="14" s="1"/>
  <c r="AD77" i="14"/>
  <c r="AB78" i="14"/>
  <c r="AE78" i="14" s="1"/>
  <c r="P56" i="10"/>
  <c r="O57" i="10"/>
  <c r="N58" i="10"/>
  <c r="M59" i="10"/>
  <c r="L60" i="10"/>
  <c r="K61" i="10"/>
  <c r="AD79" i="14"/>
  <c r="P58" i="10"/>
  <c r="O59" i="10"/>
  <c r="N60" i="10"/>
  <c r="M61" i="10"/>
  <c r="L62" i="10"/>
  <c r="K63" i="10"/>
  <c r="AD81" i="14"/>
  <c r="AB80" i="14"/>
  <c r="AE80" i="14" s="1"/>
  <c r="P60" i="10"/>
  <c r="O61" i="10"/>
  <c r="N62" i="10"/>
  <c r="M63" i="10"/>
  <c r="L64" i="10"/>
  <c r="K65" i="10"/>
  <c r="AD83" i="14"/>
  <c r="AB82" i="14"/>
  <c r="AE82" i="14" s="1"/>
  <c r="P62" i="10"/>
  <c r="O63" i="10"/>
  <c r="N64" i="10"/>
  <c r="M65" i="10"/>
  <c r="L66" i="10"/>
  <c r="K67" i="10"/>
  <c r="AD85" i="14"/>
  <c r="AB84" i="14"/>
  <c r="AE84" i="14" s="1"/>
  <c r="AD87" i="14"/>
  <c r="AB86" i="14"/>
  <c r="AE86" i="14" s="1"/>
  <c r="P64" i="10"/>
  <c r="O65" i="10"/>
  <c r="N66" i="10"/>
  <c r="M67" i="10"/>
  <c r="L68" i="10"/>
  <c r="K69" i="10"/>
  <c r="P66" i="10"/>
  <c r="O67" i="10"/>
  <c r="N68" i="10"/>
  <c r="M69" i="10"/>
  <c r="L70" i="10"/>
  <c r="K71" i="10"/>
  <c r="AD89" i="14"/>
  <c r="AB88" i="14"/>
  <c r="AE88" i="14" s="1"/>
  <c r="AD91" i="14"/>
  <c r="P68" i="10"/>
  <c r="O69" i="10"/>
  <c r="N70" i="10"/>
  <c r="M71" i="10"/>
  <c r="L72" i="10"/>
  <c r="K73" i="10"/>
  <c r="AB90" i="14"/>
  <c r="AE90" i="14" s="1"/>
  <c r="P70" i="10"/>
  <c r="O71" i="10"/>
  <c r="N72" i="10"/>
  <c r="M73" i="10"/>
  <c r="L74" i="10"/>
  <c r="K75" i="10"/>
  <c r="AD93" i="14"/>
  <c r="AB92" i="14"/>
  <c r="AE92" i="14" s="1"/>
  <c r="AB94" i="14"/>
  <c r="AE94" i="14" s="1"/>
  <c r="P72" i="10"/>
  <c r="O73" i="10"/>
  <c r="N74" i="10"/>
  <c r="M75" i="10"/>
  <c r="L76" i="10"/>
  <c r="K77" i="10"/>
  <c r="AD95" i="14"/>
  <c r="P74" i="10"/>
  <c r="O75" i="10"/>
  <c r="N76" i="10"/>
  <c r="M77" i="10"/>
  <c r="L78" i="10"/>
  <c r="K79" i="10"/>
  <c r="AB96" i="14"/>
  <c r="AE96" i="14" s="1"/>
  <c r="AD97" i="14"/>
  <c r="AD99" i="14"/>
  <c r="P76" i="10"/>
  <c r="O77" i="10"/>
  <c r="N78" i="10"/>
  <c r="M79" i="10"/>
  <c r="L80" i="10"/>
  <c r="K81" i="10"/>
  <c r="AB98" i="14"/>
  <c r="AE98" i="14" s="1"/>
  <c r="P78" i="10"/>
  <c r="O79" i="10"/>
  <c r="N80" i="10"/>
  <c r="M81" i="10"/>
  <c r="L82" i="10"/>
  <c r="K83" i="10"/>
  <c r="AB100" i="14"/>
  <c r="AE100" i="14" s="1"/>
  <c r="AD101" i="14"/>
  <c r="AD103" i="14"/>
  <c r="P80" i="10"/>
  <c r="O81" i="10"/>
  <c r="N82" i="10"/>
  <c r="M83" i="10"/>
  <c r="L84" i="10"/>
  <c r="K85" i="10"/>
  <c r="AB102" i="14"/>
  <c r="AE102" i="14" s="1"/>
  <c r="P82" i="10"/>
  <c r="O83" i="10"/>
  <c r="N84" i="10"/>
  <c r="M85" i="10"/>
  <c r="L86" i="10"/>
  <c r="K87" i="10"/>
  <c r="AB104" i="14"/>
  <c r="AE104" i="14" s="1"/>
  <c r="AD105" i="14"/>
  <c r="AB106" i="14"/>
  <c r="AE106" i="14" s="1"/>
  <c r="P84" i="10"/>
  <c r="O85" i="10"/>
  <c r="N86" i="10"/>
  <c r="M87" i="10"/>
  <c r="L88" i="10"/>
  <c r="K89" i="10"/>
  <c r="AD107" i="14"/>
  <c r="P86" i="10"/>
  <c r="O87" i="10"/>
  <c r="N88" i="10"/>
  <c r="M89" i="10"/>
  <c r="L90" i="10"/>
  <c r="K91" i="10"/>
  <c r="AB108" i="14"/>
  <c r="AE108" i="14" s="1"/>
  <c r="AD109" i="14"/>
  <c r="P94" i="10"/>
  <c r="P88" i="10"/>
  <c r="O89" i="10"/>
  <c r="N90" i="10"/>
  <c r="M91" i="10"/>
  <c r="L92" i="10"/>
  <c r="K93" i="10"/>
  <c r="AB110" i="14"/>
  <c r="AE110" i="14" s="1"/>
  <c r="AD111" i="14"/>
  <c r="P90" i="10"/>
  <c r="O91" i="10"/>
  <c r="N92" i="10"/>
  <c r="M93" i="10"/>
  <c r="L94" i="10"/>
  <c r="K95" i="10"/>
  <c r="N96" i="10"/>
  <c r="AD113" i="14"/>
  <c r="AB112" i="14"/>
  <c r="AE112" i="14" s="1"/>
  <c r="P96" i="10"/>
  <c r="O96" i="10"/>
  <c r="L98" i="10"/>
  <c r="P98" i="10"/>
  <c r="P92" i="10"/>
  <c r="O93" i="10"/>
  <c r="N94" i="10"/>
  <c r="M95" i="10"/>
  <c r="L96" i="10"/>
  <c r="K97" i="10"/>
  <c r="N98" i="10"/>
  <c r="O98" i="10"/>
  <c r="M98" i="10"/>
  <c r="AB114" i="14"/>
  <c r="AE114" i="14" s="1"/>
  <c r="AD115" i="14"/>
  <c r="Q10" i="9"/>
  <c r="Q18" i="9"/>
  <c r="Q26" i="9"/>
  <c r="Q34" i="9"/>
  <c r="Q42" i="9"/>
  <c r="Q50" i="9"/>
  <c r="B101" i="10"/>
  <c r="L15" i="13"/>
  <c r="O15" i="13" s="1"/>
  <c r="N14" i="13"/>
  <c r="L14" i="13"/>
  <c r="O14" i="13" s="1"/>
  <c r="N15" i="13"/>
  <c r="M7" i="11"/>
  <c r="Q7" i="11"/>
  <c r="U7" i="11"/>
  <c r="R7" i="11"/>
  <c r="O7" i="11"/>
  <c r="S7" i="11"/>
  <c r="P7" i="11"/>
  <c r="T7" i="11"/>
  <c r="N7" i="11"/>
  <c r="M11" i="11"/>
  <c r="Q11" i="11"/>
  <c r="U11" i="11"/>
  <c r="N11" i="11"/>
  <c r="O11" i="11"/>
  <c r="S11" i="11"/>
  <c r="P11" i="11"/>
  <c r="T11" i="11"/>
  <c r="R11" i="11"/>
  <c r="M15" i="11"/>
  <c r="Q15" i="11"/>
  <c r="U15" i="11"/>
  <c r="R15" i="11"/>
  <c r="O15" i="11"/>
  <c r="S15" i="11"/>
  <c r="P15" i="11"/>
  <c r="T15" i="11"/>
  <c r="N15" i="11"/>
  <c r="M19" i="11"/>
  <c r="Q19" i="11"/>
  <c r="U19" i="11"/>
  <c r="N19" i="11"/>
  <c r="O19" i="11"/>
  <c r="S19" i="11"/>
  <c r="P19" i="11"/>
  <c r="T19" i="11"/>
  <c r="R19" i="11"/>
  <c r="M23" i="11"/>
  <c r="Q23" i="11"/>
  <c r="U23" i="11"/>
  <c r="N23" i="11"/>
  <c r="O23" i="11"/>
  <c r="S23" i="11"/>
  <c r="P23" i="11"/>
  <c r="T23" i="11"/>
  <c r="R23" i="11"/>
  <c r="M27" i="11"/>
  <c r="Q27" i="11"/>
  <c r="U27" i="11"/>
  <c r="N27" i="11"/>
  <c r="O27" i="11"/>
  <c r="S27" i="11"/>
  <c r="P27" i="11"/>
  <c r="T27" i="11"/>
  <c r="R27" i="11"/>
  <c r="M31" i="11"/>
  <c r="Q31" i="11"/>
  <c r="U31" i="11"/>
  <c r="R31" i="11"/>
  <c r="O31" i="11"/>
  <c r="S31" i="11"/>
  <c r="T31" i="11"/>
  <c r="P31" i="11"/>
  <c r="N31" i="11"/>
  <c r="M35" i="11"/>
  <c r="Q35" i="11"/>
  <c r="U35" i="11"/>
  <c r="N35" i="11"/>
  <c r="O35" i="11"/>
  <c r="S35" i="11"/>
  <c r="T35" i="11"/>
  <c r="P35" i="11"/>
  <c r="R35" i="11"/>
  <c r="M39" i="11"/>
  <c r="Q39" i="11"/>
  <c r="U39" i="11"/>
  <c r="R39" i="11"/>
  <c r="O39" i="11"/>
  <c r="S39" i="11"/>
  <c r="P39" i="11"/>
  <c r="T39" i="11"/>
  <c r="N39" i="11"/>
  <c r="M43" i="11"/>
  <c r="Q43" i="11"/>
  <c r="U43" i="11"/>
  <c r="N43" i="11"/>
  <c r="O43" i="11"/>
  <c r="S43" i="11"/>
  <c r="T43" i="11"/>
  <c r="P43" i="11"/>
  <c r="R43" i="11"/>
  <c r="M47" i="11"/>
  <c r="Q47" i="11"/>
  <c r="U47" i="11"/>
  <c r="N47" i="11"/>
  <c r="O47" i="11"/>
  <c r="S47" i="11"/>
  <c r="P47" i="11"/>
  <c r="T47" i="11"/>
  <c r="R47" i="11"/>
  <c r="M51" i="11"/>
  <c r="Q51" i="11"/>
  <c r="U51" i="11"/>
  <c r="N51" i="11"/>
  <c r="O51" i="11"/>
  <c r="S51" i="11"/>
  <c r="T51" i="11"/>
  <c r="P51" i="11"/>
  <c r="R51" i="11"/>
  <c r="M55" i="11"/>
  <c r="Q55" i="11"/>
  <c r="N55" i="11"/>
  <c r="O55" i="11"/>
  <c r="U55" i="11"/>
  <c r="P55" i="11"/>
  <c r="R55" i="11"/>
  <c r="M59" i="11"/>
  <c r="Q59" i="11"/>
  <c r="R59" i="11"/>
  <c r="O59" i="11"/>
  <c r="U59" i="11"/>
  <c r="P59" i="11"/>
  <c r="N59" i="11"/>
  <c r="L79" i="13"/>
  <c r="O79" i="13" s="1"/>
  <c r="G56" i="9"/>
  <c r="F57" i="9"/>
  <c r="E58" i="9"/>
  <c r="D59" i="9"/>
  <c r="C60" i="9"/>
  <c r="B61" i="9"/>
  <c r="F62" i="9"/>
  <c r="N78" i="13"/>
  <c r="B62" i="9"/>
  <c r="L78" i="13"/>
  <c r="O78" i="13" s="1"/>
  <c r="N79" i="13"/>
  <c r="D62" i="9"/>
  <c r="M67" i="11"/>
  <c r="Q67" i="11"/>
  <c r="R67" i="11"/>
  <c r="N67" i="11"/>
  <c r="O67" i="11"/>
  <c r="U67" i="11"/>
  <c r="P67" i="11"/>
  <c r="G64" i="9"/>
  <c r="F65" i="9"/>
  <c r="E66" i="9"/>
  <c r="D67" i="9"/>
  <c r="C68" i="9"/>
  <c r="B69" i="9"/>
  <c r="B70" i="9"/>
  <c r="N86" i="13"/>
  <c r="F70" i="9"/>
  <c r="L86" i="13"/>
  <c r="O86" i="13" s="1"/>
  <c r="N87" i="13"/>
  <c r="D70" i="9"/>
  <c r="L87" i="13"/>
  <c r="O87" i="13" s="1"/>
  <c r="M75" i="11"/>
  <c r="Q75" i="11"/>
  <c r="R75" i="11"/>
  <c r="O75" i="11"/>
  <c r="U75" i="11"/>
  <c r="P75" i="11"/>
  <c r="N75" i="11"/>
  <c r="L95" i="13"/>
  <c r="O95" i="13" s="1"/>
  <c r="G72" i="9"/>
  <c r="F73" i="9"/>
  <c r="E74" i="9"/>
  <c r="D75" i="9"/>
  <c r="C76" i="9"/>
  <c r="B77" i="9"/>
  <c r="B78" i="9"/>
  <c r="L94" i="13"/>
  <c r="O94" i="13" s="1"/>
  <c r="N95" i="13"/>
  <c r="F78" i="9"/>
  <c r="D78" i="9"/>
  <c r="N94" i="13"/>
  <c r="M83" i="11"/>
  <c r="Q83" i="11"/>
  <c r="R83" i="11"/>
  <c r="O83" i="11"/>
  <c r="U83" i="11"/>
  <c r="P83" i="11"/>
  <c r="N83" i="11"/>
  <c r="N102" i="13"/>
  <c r="G80" i="9"/>
  <c r="F81" i="9"/>
  <c r="E82" i="9"/>
  <c r="D83" i="9"/>
  <c r="C84" i="9"/>
  <c r="B85" i="9"/>
  <c r="B86" i="9"/>
  <c r="L102" i="13"/>
  <c r="O102" i="13" s="1"/>
  <c r="F86" i="9"/>
  <c r="N103" i="13"/>
  <c r="D86" i="9"/>
  <c r="L103" i="13"/>
  <c r="O103" i="13" s="1"/>
  <c r="M91" i="11"/>
  <c r="Q91" i="11"/>
  <c r="R91" i="11"/>
  <c r="O91" i="11"/>
  <c r="U91" i="11"/>
  <c r="P91" i="11"/>
  <c r="N91" i="11"/>
  <c r="N110" i="13"/>
  <c r="G88" i="9"/>
  <c r="F89" i="9"/>
  <c r="E90" i="9"/>
  <c r="D91" i="9"/>
  <c r="C92" i="9"/>
  <c r="B93" i="9"/>
  <c r="F94" i="9"/>
  <c r="N111" i="13"/>
  <c r="L111" i="13"/>
  <c r="O111" i="13" s="1"/>
  <c r="B94" i="9"/>
  <c r="L110" i="13"/>
  <c r="O110" i="13" s="1"/>
  <c r="D94" i="9"/>
  <c r="L115" i="13"/>
  <c r="O115" i="13" s="1"/>
  <c r="G92" i="9"/>
  <c r="F93" i="9"/>
  <c r="E94" i="9"/>
  <c r="D95" i="9"/>
  <c r="C96" i="9"/>
  <c r="B97" i="9"/>
  <c r="L114" i="13"/>
  <c r="O114" i="13" s="1"/>
  <c r="N115" i="13"/>
  <c r="B98" i="9"/>
  <c r="D98" i="9"/>
  <c r="N114" i="13"/>
  <c r="N8" i="14"/>
  <c r="N10" i="14"/>
  <c r="N12" i="14"/>
  <c r="N14" i="14"/>
  <c r="N16" i="14"/>
  <c r="N18" i="14"/>
  <c r="N20" i="14"/>
  <c r="L5" i="10"/>
  <c r="AD24" i="14"/>
  <c r="K6" i="10"/>
  <c r="AB23" i="14"/>
  <c r="AE23" i="14" s="1"/>
  <c r="M4" i="10"/>
  <c r="N28" i="14"/>
  <c r="N11" i="10"/>
  <c r="P9" i="10"/>
  <c r="L13" i="10"/>
  <c r="O10" i="10"/>
  <c r="K14" i="10"/>
  <c r="AB31" i="14"/>
  <c r="AE31" i="14" s="1"/>
  <c r="AD32" i="14"/>
  <c r="M12" i="10"/>
  <c r="N36" i="14"/>
  <c r="N19" i="10"/>
  <c r="P17" i="10"/>
  <c r="L21" i="10"/>
  <c r="K22" i="10"/>
  <c r="AD40" i="14"/>
  <c r="O18" i="10"/>
  <c r="AB39" i="14"/>
  <c r="AE39" i="14" s="1"/>
  <c r="M20" i="10"/>
  <c r="N44" i="14"/>
  <c r="N27" i="10"/>
  <c r="P25" i="10"/>
  <c r="L29" i="10"/>
  <c r="AB47" i="14"/>
  <c r="AE47" i="14" s="1"/>
  <c r="AD48" i="14"/>
  <c r="O26" i="10"/>
  <c r="K30" i="10"/>
  <c r="M28" i="10"/>
  <c r="N52" i="14"/>
  <c r="N35" i="10"/>
  <c r="P33" i="10"/>
  <c r="L37" i="10"/>
  <c r="AB55" i="14"/>
  <c r="AE55" i="14" s="1"/>
  <c r="AD56" i="14"/>
  <c r="O34" i="10"/>
  <c r="K38" i="10"/>
  <c r="M36" i="10"/>
  <c r="N60" i="14"/>
  <c r="N43" i="10"/>
  <c r="P41" i="10"/>
  <c r="L45" i="10"/>
  <c r="O42" i="10"/>
  <c r="K46" i="10"/>
  <c r="AB63" i="14"/>
  <c r="AE63" i="14" s="1"/>
  <c r="AD64" i="14"/>
  <c r="M44" i="10"/>
  <c r="N68" i="14"/>
  <c r="N70" i="14"/>
  <c r="N72" i="14"/>
  <c r="N74" i="14"/>
  <c r="N76" i="14"/>
  <c r="N78" i="14"/>
  <c r="N80" i="14"/>
  <c r="N82" i="14"/>
  <c r="N84" i="14"/>
  <c r="N86" i="14"/>
  <c r="N88" i="14"/>
  <c r="N90" i="14"/>
  <c r="N92" i="14"/>
  <c r="N94" i="14"/>
  <c r="N96" i="14"/>
  <c r="N98" i="14"/>
  <c r="N100" i="14"/>
  <c r="N102" i="14"/>
  <c r="N104" i="14"/>
  <c r="N106" i="14"/>
  <c r="O95" i="10"/>
  <c r="P95" i="10"/>
  <c r="N91" i="10"/>
  <c r="L93" i="10"/>
  <c r="K94" i="10"/>
  <c r="P89" i="10"/>
  <c r="O90" i="10"/>
  <c r="M92" i="10"/>
  <c r="AB111" i="14"/>
  <c r="AE111" i="14" s="1"/>
  <c r="AD112" i="14"/>
  <c r="M97" i="10"/>
  <c r="P91" i="10"/>
  <c r="N93" i="10"/>
  <c r="K96" i="10"/>
  <c r="N97" i="10"/>
  <c r="O97" i="10"/>
  <c r="AB113" i="14"/>
  <c r="AE113" i="14" s="1"/>
  <c r="AD114" i="14"/>
  <c r="P97" i="10"/>
  <c r="O92" i="10"/>
  <c r="M94" i="10"/>
  <c r="L95" i="10"/>
  <c r="Q5" i="9"/>
  <c r="Q13" i="9"/>
  <c r="Q21" i="9"/>
  <c r="Q29" i="9"/>
  <c r="Q37" i="9"/>
  <c r="L18" i="14"/>
  <c r="O18" i="14" s="1"/>
  <c r="N19" i="14"/>
  <c r="D13" i="10"/>
  <c r="L32" i="14"/>
  <c r="O32" i="14" s="1"/>
  <c r="N33" i="14"/>
  <c r="F11" i="10"/>
  <c r="B15" i="10"/>
  <c r="E12" i="10"/>
  <c r="G10" i="10"/>
  <c r="C14" i="10"/>
  <c r="D43" i="10"/>
  <c r="L62" i="14"/>
  <c r="O62" i="14" s="1"/>
  <c r="N63" i="14"/>
  <c r="F41" i="10"/>
  <c r="B45" i="10"/>
  <c r="E42" i="10"/>
  <c r="G40" i="10"/>
  <c r="C44" i="10"/>
  <c r="L76" i="14"/>
  <c r="O76" i="14" s="1"/>
  <c r="N77" i="14"/>
  <c r="G54" i="10"/>
  <c r="F55" i="10"/>
  <c r="E56" i="10"/>
  <c r="D57" i="10"/>
  <c r="C58" i="10"/>
  <c r="B59" i="10"/>
  <c r="L96" i="14"/>
  <c r="O96" i="14" s="1"/>
  <c r="N97" i="14"/>
  <c r="G74" i="10"/>
  <c r="F75" i="10"/>
  <c r="E76" i="10"/>
  <c r="D77" i="10"/>
  <c r="C78" i="10"/>
  <c r="B79" i="10"/>
  <c r="F60" i="10"/>
  <c r="B64" i="10"/>
  <c r="D5" i="10"/>
  <c r="L24" i="14"/>
  <c r="O24" i="14" s="1"/>
  <c r="N25" i="14"/>
  <c r="B7" i="10"/>
  <c r="E4" i="10"/>
  <c r="C6" i="10"/>
  <c r="D17" i="10"/>
  <c r="L36" i="14"/>
  <c r="O36" i="14" s="1"/>
  <c r="N37" i="14"/>
  <c r="F15" i="10"/>
  <c r="B19" i="10"/>
  <c r="E16" i="10"/>
  <c r="G14" i="10"/>
  <c r="C18" i="10"/>
  <c r="D35" i="10"/>
  <c r="L54" i="14"/>
  <c r="O54" i="14" s="1"/>
  <c r="N55" i="14"/>
  <c r="F33" i="10"/>
  <c r="B37" i="10"/>
  <c r="E34" i="10"/>
  <c r="G32" i="10"/>
  <c r="C36" i="10"/>
  <c r="G56" i="10"/>
  <c r="F57" i="10"/>
  <c r="E58" i="10"/>
  <c r="D59" i="10"/>
  <c r="C60" i="10"/>
  <c r="B61" i="10"/>
  <c r="L78" i="14"/>
  <c r="O78" i="14" s="1"/>
  <c r="N79" i="14"/>
  <c r="L88" i="14"/>
  <c r="O88" i="14" s="1"/>
  <c r="N89" i="14"/>
  <c r="G66" i="10"/>
  <c r="F67" i="10"/>
  <c r="E68" i="10"/>
  <c r="D69" i="10"/>
  <c r="C70" i="10"/>
  <c r="B71" i="10"/>
  <c r="G76" i="10"/>
  <c r="F77" i="10"/>
  <c r="E78" i="10"/>
  <c r="D79" i="10"/>
  <c r="C80" i="10"/>
  <c r="B81" i="10"/>
  <c r="L98" i="14"/>
  <c r="O98" i="14" s="1"/>
  <c r="N99" i="14"/>
  <c r="G88" i="10"/>
  <c r="F89" i="10"/>
  <c r="E90" i="10"/>
  <c r="D91" i="10"/>
  <c r="C92" i="10"/>
  <c r="B93" i="10"/>
  <c r="L110" i="14"/>
  <c r="O110" i="14" s="1"/>
  <c r="N111" i="14"/>
  <c r="L118" i="14"/>
  <c r="O118" i="14" s="1"/>
  <c r="D101" i="10"/>
  <c r="B103" i="10"/>
  <c r="N121" i="14"/>
  <c r="L120" i="14"/>
  <c r="O120" i="14" s="1"/>
  <c r="G98" i="10"/>
  <c r="F99" i="10"/>
  <c r="E100" i="10"/>
  <c r="C102" i="10"/>
  <c r="L121" i="14"/>
  <c r="O121" i="14" s="1"/>
  <c r="Q7" i="9"/>
  <c r="Q23" i="9"/>
  <c r="Q39" i="9"/>
  <c r="B58" i="10"/>
  <c r="B66" i="10"/>
  <c r="B74" i="10"/>
  <c r="B82" i="10"/>
  <c r="AD7" i="14"/>
  <c r="L11" i="14"/>
  <c r="O11" i="14" s="1"/>
  <c r="L19" i="14"/>
  <c r="O19" i="14" s="1"/>
  <c r="F22" i="10"/>
  <c r="F30" i="10"/>
  <c r="F38" i="10"/>
  <c r="F46" i="10"/>
  <c r="L75" i="14"/>
  <c r="O75" i="14" s="1"/>
  <c r="L91" i="14"/>
  <c r="O91" i="14" s="1"/>
  <c r="L99" i="14"/>
  <c r="O99" i="14" s="1"/>
  <c r="B90" i="10"/>
  <c r="P18" i="11"/>
  <c r="T18" i="11"/>
  <c r="Q18" i="11"/>
  <c r="N18" i="11"/>
  <c r="R18" i="11"/>
  <c r="S18" i="11"/>
  <c r="O18" i="11"/>
  <c r="M18" i="11"/>
  <c r="U18" i="11"/>
  <c r="N20" i="11"/>
  <c r="R20" i="11"/>
  <c r="S20" i="11"/>
  <c r="P20" i="11"/>
  <c r="T20" i="11"/>
  <c r="M20" i="11"/>
  <c r="U20" i="11"/>
  <c r="Q20" i="11"/>
  <c r="O20" i="11"/>
  <c r="P26" i="11"/>
  <c r="T26" i="11"/>
  <c r="Q26" i="11"/>
  <c r="N26" i="11"/>
  <c r="R26" i="11"/>
  <c r="S26" i="11"/>
  <c r="O26" i="11"/>
  <c r="M26" i="11"/>
  <c r="U26" i="11"/>
  <c r="N44" i="11"/>
  <c r="R44" i="11"/>
  <c r="S44" i="11"/>
  <c r="P44" i="11"/>
  <c r="T44" i="11"/>
  <c r="M44" i="11"/>
  <c r="Q44" i="11"/>
  <c r="U44" i="11"/>
  <c r="O44" i="11"/>
  <c r="N48" i="11"/>
  <c r="R48" i="11"/>
  <c r="S48" i="11"/>
  <c r="P48" i="11"/>
  <c r="T48" i="11"/>
  <c r="M48" i="11"/>
  <c r="U48" i="11"/>
  <c r="Q48" i="11"/>
  <c r="O48" i="11"/>
  <c r="P50" i="11"/>
  <c r="T50" i="11"/>
  <c r="U50" i="11"/>
  <c r="M50" i="11"/>
  <c r="N50" i="11"/>
  <c r="R50" i="11"/>
  <c r="S50" i="11"/>
  <c r="O50" i="11"/>
  <c r="Q50" i="11"/>
  <c r="P66" i="11"/>
  <c r="Q66" i="11"/>
  <c r="N66" i="11"/>
  <c r="R66" i="11"/>
  <c r="U66" i="11"/>
  <c r="O66" i="11"/>
  <c r="M66" i="11"/>
  <c r="N68" i="11"/>
  <c r="R68" i="11"/>
  <c r="O68" i="11"/>
  <c r="P68" i="11"/>
  <c r="M68" i="11"/>
  <c r="Q68" i="11"/>
  <c r="U68" i="11"/>
  <c r="P82" i="11"/>
  <c r="M82" i="11"/>
  <c r="N82" i="11"/>
  <c r="R82" i="11"/>
  <c r="O82" i="11"/>
  <c r="U82" i="11"/>
  <c r="Q82" i="11"/>
  <c r="N84" i="11"/>
  <c r="R84" i="11"/>
  <c r="U84" i="11"/>
  <c r="O84" i="11"/>
  <c r="P84" i="11"/>
  <c r="M84" i="11"/>
  <c r="Q84" i="11"/>
  <c r="N96" i="11"/>
  <c r="R96" i="11"/>
  <c r="U96" i="11"/>
  <c r="P96" i="11"/>
  <c r="Q96" i="11"/>
  <c r="M96" i="11"/>
  <c r="O96" i="11"/>
  <c r="A7" i="9"/>
  <c r="L9" i="13"/>
  <c r="O9" i="13" s="1"/>
  <c r="L8" i="13"/>
  <c r="O8" i="13" s="1"/>
  <c r="N8" i="13"/>
  <c r="N9" i="13"/>
  <c r="L17" i="13"/>
  <c r="O17" i="13" s="1"/>
  <c r="L16" i="13"/>
  <c r="O16" i="13" s="1"/>
  <c r="N17" i="13"/>
  <c r="N16" i="13"/>
  <c r="B5" i="9"/>
  <c r="C4" i="9"/>
  <c r="B6" i="9"/>
  <c r="F6" i="9"/>
  <c r="L22" i="13"/>
  <c r="O22" i="13" s="1"/>
  <c r="L23" i="13"/>
  <c r="O23" i="13" s="1"/>
  <c r="N23" i="13"/>
  <c r="D6" i="9"/>
  <c r="N22" i="13"/>
  <c r="F5" i="9"/>
  <c r="D7" i="9"/>
  <c r="B9" i="9"/>
  <c r="N26" i="13"/>
  <c r="G4" i="9"/>
  <c r="E6" i="9"/>
  <c r="C8" i="9"/>
  <c r="B10" i="9"/>
  <c r="F10" i="9"/>
  <c r="N27" i="13"/>
  <c r="L26" i="13"/>
  <c r="O26" i="13" s="1"/>
  <c r="D10" i="9"/>
  <c r="L27" i="13"/>
  <c r="O27" i="13" s="1"/>
  <c r="F9" i="9"/>
  <c r="D11" i="9"/>
  <c r="B13" i="9"/>
  <c r="N30" i="13"/>
  <c r="G8" i="9"/>
  <c r="E10" i="9"/>
  <c r="C12" i="9"/>
  <c r="B14" i="9"/>
  <c r="F14" i="9"/>
  <c r="N31" i="13"/>
  <c r="L31" i="13"/>
  <c r="O31" i="13" s="1"/>
  <c r="L30" i="13"/>
  <c r="O30" i="13" s="1"/>
  <c r="D14" i="9"/>
  <c r="F13" i="9"/>
  <c r="D15" i="9"/>
  <c r="B17" i="9"/>
  <c r="BK17" i="27" s="1"/>
  <c r="L35" i="13"/>
  <c r="O35" i="13" s="1"/>
  <c r="N34" i="13"/>
  <c r="G12" i="9"/>
  <c r="E14" i="9"/>
  <c r="C16" i="9"/>
  <c r="B18" i="9"/>
  <c r="F18" i="9"/>
  <c r="L34" i="13"/>
  <c r="O34" i="13" s="1"/>
  <c r="N35" i="13"/>
  <c r="D18" i="9"/>
  <c r="F17" i="9"/>
  <c r="D19" i="9"/>
  <c r="B21" i="9"/>
  <c r="L39" i="13"/>
  <c r="O39" i="13" s="1"/>
  <c r="G16" i="9"/>
  <c r="E18" i="9"/>
  <c r="C20" i="9"/>
  <c r="B22" i="9"/>
  <c r="F22" i="9"/>
  <c r="L38" i="13"/>
  <c r="O38" i="13" s="1"/>
  <c r="N39" i="13"/>
  <c r="D22" i="9"/>
  <c r="N38" i="13"/>
  <c r="F21" i="9"/>
  <c r="D23" i="9"/>
  <c r="B25" i="9"/>
  <c r="N42" i="13"/>
  <c r="L43" i="13"/>
  <c r="O43" i="13" s="1"/>
  <c r="G20" i="9"/>
  <c r="E22" i="9"/>
  <c r="C24" i="9"/>
  <c r="B26" i="9"/>
  <c r="F26" i="9"/>
  <c r="L42" i="13"/>
  <c r="O42" i="13" s="1"/>
  <c r="N43" i="13"/>
  <c r="D26" i="9"/>
  <c r="F25" i="9"/>
  <c r="D27" i="9"/>
  <c r="B29" i="9"/>
  <c r="L47" i="13"/>
  <c r="O47" i="13" s="1"/>
  <c r="G24" i="9"/>
  <c r="E26" i="9"/>
  <c r="C28" i="9"/>
  <c r="B30" i="9"/>
  <c r="F30" i="9"/>
  <c r="L46" i="13"/>
  <c r="O46" i="13" s="1"/>
  <c r="N47" i="13"/>
  <c r="D30" i="9"/>
  <c r="N46" i="13"/>
  <c r="F29" i="9"/>
  <c r="D31" i="9"/>
  <c r="B33" i="9"/>
  <c r="N50" i="13"/>
  <c r="G28" i="9"/>
  <c r="E30" i="9"/>
  <c r="C32" i="9"/>
  <c r="B34" i="9"/>
  <c r="F34" i="9"/>
  <c r="L50" i="13"/>
  <c r="O50" i="13" s="1"/>
  <c r="N51" i="13"/>
  <c r="L51" i="13"/>
  <c r="O51" i="13" s="1"/>
  <c r="D34" i="9"/>
  <c r="F33" i="9"/>
  <c r="D35" i="9"/>
  <c r="B37" i="9"/>
  <c r="L55" i="13"/>
  <c r="O55" i="13" s="1"/>
  <c r="G32" i="9"/>
  <c r="E34" i="9"/>
  <c r="C36" i="9"/>
  <c r="B38" i="9"/>
  <c r="F38" i="9"/>
  <c r="N55" i="13"/>
  <c r="N54" i="13"/>
  <c r="L54" i="13"/>
  <c r="O54" i="13" s="1"/>
  <c r="D38" i="9"/>
  <c r="F37" i="9"/>
  <c r="D39" i="9"/>
  <c r="B41" i="9"/>
  <c r="L59" i="13"/>
  <c r="O59" i="13" s="1"/>
  <c r="G36" i="9"/>
  <c r="E38" i="9"/>
  <c r="C40" i="9"/>
  <c r="B42" i="9"/>
  <c r="L58" i="13"/>
  <c r="O58" i="13" s="1"/>
  <c r="N58" i="13"/>
  <c r="F42" i="9"/>
  <c r="N59" i="13"/>
  <c r="D42" i="9"/>
  <c r="F41" i="9"/>
  <c r="D43" i="9"/>
  <c r="B45" i="9"/>
  <c r="G40" i="9"/>
  <c r="E42" i="9"/>
  <c r="C44" i="9"/>
  <c r="B46" i="9"/>
  <c r="N63" i="13"/>
  <c r="N62" i="13"/>
  <c r="F46" i="9"/>
  <c r="L62" i="13"/>
  <c r="O62" i="13" s="1"/>
  <c r="D46" i="9"/>
  <c r="L63" i="13"/>
  <c r="O63" i="13" s="1"/>
  <c r="F45" i="9"/>
  <c r="D47" i="9"/>
  <c r="B49" i="9"/>
  <c r="L67" i="13"/>
  <c r="O67" i="13" s="1"/>
  <c r="G44" i="9"/>
  <c r="E46" i="9"/>
  <c r="C48" i="9"/>
  <c r="F50" i="9"/>
  <c r="N67" i="13"/>
  <c r="N66" i="13"/>
  <c r="B50" i="9"/>
  <c r="H50" i="9" s="1"/>
  <c r="L66" i="13"/>
  <c r="O66" i="13" s="1"/>
  <c r="D50" i="9"/>
  <c r="F49" i="9"/>
  <c r="D51" i="9"/>
  <c r="B53" i="9"/>
  <c r="G48" i="9"/>
  <c r="E50" i="9"/>
  <c r="C52" i="9"/>
  <c r="F54" i="9"/>
  <c r="L70" i="13"/>
  <c r="O70" i="13" s="1"/>
  <c r="L71" i="13"/>
  <c r="O71" i="13" s="1"/>
  <c r="B54" i="9"/>
  <c r="N71" i="13"/>
  <c r="D54" i="9"/>
  <c r="N70" i="13"/>
  <c r="F53" i="9"/>
  <c r="L75" i="13"/>
  <c r="O75" i="13" s="1"/>
  <c r="G52" i="9"/>
  <c r="E54" i="9"/>
  <c r="D55" i="9"/>
  <c r="C56" i="9"/>
  <c r="B57" i="9"/>
  <c r="B58" i="9"/>
  <c r="L74" i="13"/>
  <c r="O74" i="13" s="1"/>
  <c r="N75" i="13"/>
  <c r="F58" i="9"/>
  <c r="D58" i="9"/>
  <c r="N74" i="13"/>
  <c r="O61" i="11"/>
  <c r="U61" i="11"/>
  <c r="M61" i="11"/>
  <c r="Q61" i="11"/>
  <c r="N61" i="11"/>
  <c r="R61" i="11"/>
  <c r="P61" i="11"/>
  <c r="G58" i="9"/>
  <c r="F59" i="9"/>
  <c r="E60" i="9"/>
  <c r="D61" i="9"/>
  <c r="C62" i="9"/>
  <c r="B63" i="9"/>
  <c r="L81" i="13"/>
  <c r="O81" i="13" s="1"/>
  <c r="L80" i="13"/>
  <c r="O80" i="13" s="1"/>
  <c r="D64" i="9"/>
  <c r="N81" i="13"/>
  <c r="B64" i="9"/>
  <c r="F64" i="9"/>
  <c r="N80" i="13"/>
  <c r="O69" i="11"/>
  <c r="U69" i="11"/>
  <c r="M69" i="11"/>
  <c r="Q69" i="11"/>
  <c r="N69" i="11"/>
  <c r="R69" i="11"/>
  <c r="P69" i="11"/>
  <c r="G66" i="9"/>
  <c r="F67" i="9"/>
  <c r="E68" i="9"/>
  <c r="D69" i="9"/>
  <c r="C70" i="9"/>
  <c r="B71" i="9"/>
  <c r="L89" i="13"/>
  <c r="O89" i="13" s="1"/>
  <c r="L88" i="13"/>
  <c r="O88" i="13" s="1"/>
  <c r="N89" i="13"/>
  <c r="N88" i="13"/>
  <c r="D72" i="9"/>
  <c r="B72" i="9"/>
  <c r="F72" i="9"/>
  <c r="O77" i="11"/>
  <c r="U77" i="11"/>
  <c r="P77" i="11"/>
  <c r="M77" i="11"/>
  <c r="Q77" i="11"/>
  <c r="N77" i="11"/>
  <c r="R77" i="11"/>
  <c r="G74" i="9"/>
  <c r="F75" i="9"/>
  <c r="E76" i="9"/>
  <c r="D77" i="9"/>
  <c r="C78" i="9"/>
  <c r="B79" i="9"/>
  <c r="N96" i="13"/>
  <c r="L97" i="13"/>
  <c r="O97" i="13" s="1"/>
  <c r="D80" i="9"/>
  <c r="L96" i="13"/>
  <c r="O96" i="13" s="1"/>
  <c r="N97" i="13"/>
  <c r="B80" i="9"/>
  <c r="F80" i="9"/>
  <c r="O85" i="11"/>
  <c r="U85" i="11"/>
  <c r="P85" i="11"/>
  <c r="M85" i="11"/>
  <c r="Q85" i="11"/>
  <c r="N85" i="11"/>
  <c r="R85" i="11"/>
  <c r="G82" i="9"/>
  <c r="F83" i="9"/>
  <c r="E84" i="9"/>
  <c r="D85" i="9"/>
  <c r="C86" i="9"/>
  <c r="B87" i="9"/>
  <c r="L105" i="13"/>
  <c r="O105" i="13" s="1"/>
  <c r="D88" i="9"/>
  <c r="L104" i="13"/>
  <c r="O104" i="13" s="1"/>
  <c r="N104" i="13"/>
  <c r="N105" i="13"/>
  <c r="B88" i="9"/>
  <c r="F88" i="9"/>
  <c r="O93" i="11"/>
  <c r="U93" i="11"/>
  <c r="M93" i="11"/>
  <c r="Q93" i="11"/>
  <c r="R93" i="11"/>
  <c r="N93" i="11"/>
  <c r="P93" i="11"/>
  <c r="O97" i="11"/>
  <c r="U97" i="11"/>
  <c r="P97" i="11"/>
  <c r="M97" i="11"/>
  <c r="Q97" i="11"/>
  <c r="R97" i="11"/>
  <c r="N97" i="11"/>
  <c r="N120" i="13"/>
  <c r="C101" i="11" s="1"/>
  <c r="N22" i="14"/>
  <c r="N5" i="10"/>
  <c r="L7" i="10"/>
  <c r="O4" i="10"/>
  <c r="K8" i="10"/>
  <c r="AB25" i="14"/>
  <c r="AE25" i="14" s="1"/>
  <c r="AD26" i="14"/>
  <c r="M6" i="10"/>
  <c r="N30" i="14"/>
  <c r="N13" i="10"/>
  <c r="P11" i="10"/>
  <c r="L15" i="10"/>
  <c r="O12" i="10"/>
  <c r="AB33" i="14"/>
  <c r="AE33" i="14" s="1"/>
  <c r="K16" i="10"/>
  <c r="AD34" i="14"/>
  <c r="M14" i="10"/>
  <c r="N38" i="14"/>
  <c r="N21" i="10"/>
  <c r="P19" i="10"/>
  <c r="L23" i="10"/>
  <c r="O20" i="10"/>
  <c r="K24" i="10"/>
  <c r="AD42" i="14"/>
  <c r="AB41" i="14"/>
  <c r="AE41" i="14" s="1"/>
  <c r="M22" i="10"/>
  <c r="N46" i="14"/>
  <c r="N29" i="10"/>
  <c r="P27" i="10"/>
  <c r="L31" i="10"/>
  <c r="K32" i="10"/>
  <c r="AB49" i="14"/>
  <c r="AE49" i="14" s="1"/>
  <c r="AD50" i="14"/>
  <c r="O28" i="10"/>
  <c r="M30" i="10"/>
  <c r="N54" i="14"/>
  <c r="N37" i="10"/>
  <c r="P35" i="10"/>
  <c r="L39" i="10"/>
  <c r="O36" i="10"/>
  <c r="K40" i="10"/>
  <c r="AD58" i="14"/>
  <c r="AB57" i="14"/>
  <c r="AE57" i="14" s="1"/>
  <c r="M38" i="10"/>
  <c r="N62" i="14"/>
  <c r="N45" i="10"/>
  <c r="K48" i="10"/>
  <c r="P43" i="10"/>
  <c r="L47" i="10"/>
  <c r="AB65" i="14"/>
  <c r="AE65" i="14" s="1"/>
  <c r="O44" i="10"/>
  <c r="AD66" i="14"/>
  <c r="M46" i="10"/>
  <c r="N108" i="14"/>
  <c r="N110" i="14"/>
  <c r="K99" i="10"/>
  <c r="O99" i="10"/>
  <c r="AB116" i="14"/>
  <c r="AE116" i="14" s="1"/>
  <c r="L99" i="10"/>
  <c r="M99" i="10"/>
  <c r="N95" i="10"/>
  <c r="L97" i="10"/>
  <c r="K98" i="10"/>
  <c r="AB115" i="14"/>
  <c r="AE115" i="14" s="1"/>
  <c r="AD116" i="14"/>
  <c r="P93" i="10"/>
  <c r="O94" i="10"/>
  <c r="M96" i="10"/>
  <c r="N99" i="10"/>
  <c r="P99" i="10"/>
  <c r="F103" i="10"/>
  <c r="L119" i="14"/>
  <c r="O119" i="14" s="1"/>
  <c r="F98" i="10"/>
  <c r="D100" i="10"/>
  <c r="G103" i="10"/>
  <c r="D103" i="10"/>
  <c r="C101" i="10"/>
  <c r="N120" i="14"/>
  <c r="B102" i="12" s="1"/>
  <c r="E103" i="10"/>
  <c r="G97" i="10"/>
  <c r="E99" i="10"/>
  <c r="B102" i="10"/>
  <c r="C103" i="10"/>
  <c r="L12" i="14"/>
  <c r="O12" i="14" s="1"/>
  <c r="N13" i="14"/>
  <c r="D47" i="10"/>
  <c r="B49" i="10"/>
  <c r="L66" i="14"/>
  <c r="O66" i="14" s="1"/>
  <c r="N67" i="14"/>
  <c r="F45" i="10"/>
  <c r="C48" i="10"/>
  <c r="E46" i="10"/>
  <c r="G44" i="10"/>
  <c r="G60" i="10"/>
  <c r="F61" i="10"/>
  <c r="E62" i="10"/>
  <c r="D63" i="10"/>
  <c r="C64" i="10"/>
  <c r="B65" i="10"/>
  <c r="L82" i="14"/>
  <c r="O82" i="14" s="1"/>
  <c r="N83" i="14"/>
  <c r="L108" i="14"/>
  <c r="O108" i="14" s="1"/>
  <c r="N109" i="14"/>
  <c r="G86" i="10"/>
  <c r="F87" i="10"/>
  <c r="E88" i="10"/>
  <c r="D89" i="10"/>
  <c r="C90" i="10"/>
  <c r="B91" i="10"/>
  <c r="L112" i="14"/>
  <c r="O112" i="14" s="1"/>
  <c r="N113" i="14"/>
  <c r="G90" i="10"/>
  <c r="F91" i="10"/>
  <c r="E92" i="10"/>
  <c r="D93" i="10"/>
  <c r="C94" i="10"/>
  <c r="B95" i="10"/>
  <c r="Q45" i="9"/>
  <c r="D100" i="9"/>
  <c r="D54" i="10"/>
  <c r="F80" i="10"/>
  <c r="D86" i="10"/>
  <c r="B92" i="10"/>
  <c r="L22" i="14"/>
  <c r="O22" i="14" s="1"/>
  <c r="N23" i="14"/>
  <c r="B5" i="10"/>
  <c r="C4" i="10"/>
  <c r="D11" i="10"/>
  <c r="L30" i="14"/>
  <c r="O30" i="14" s="1"/>
  <c r="N31" i="14"/>
  <c r="F9" i="10"/>
  <c r="B13" i="10"/>
  <c r="E10" i="10"/>
  <c r="G8" i="10"/>
  <c r="C12" i="10"/>
  <c r="D33" i="10"/>
  <c r="L52" i="14"/>
  <c r="O52" i="14" s="1"/>
  <c r="N53" i="14"/>
  <c r="F31" i="10"/>
  <c r="B35" i="10"/>
  <c r="E32" i="10"/>
  <c r="G30" i="10"/>
  <c r="C34" i="10"/>
  <c r="D41" i="10"/>
  <c r="L60" i="14"/>
  <c r="O60" i="14" s="1"/>
  <c r="N61" i="14"/>
  <c r="F39" i="10"/>
  <c r="B43" i="10"/>
  <c r="E40" i="10"/>
  <c r="G38" i="10"/>
  <c r="C42" i="10"/>
  <c r="D45" i="10"/>
  <c r="L64" i="14"/>
  <c r="O64" i="14" s="1"/>
  <c r="N65" i="14"/>
  <c r="F43" i="10"/>
  <c r="B47" i="10"/>
  <c r="Q48" i="10"/>
  <c r="H48" i="10"/>
  <c r="E44" i="10"/>
  <c r="G42" i="10"/>
  <c r="C46" i="10"/>
  <c r="G64" i="10"/>
  <c r="F65" i="10"/>
  <c r="E66" i="10"/>
  <c r="D67" i="10"/>
  <c r="C68" i="10"/>
  <c r="B69" i="10"/>
  <c r="L86" i="14"/>
  <c r="O86" i="14" s="1"/>
  <c r="N87" i="14"/>
  <c r="G72" i="10"/>
  <c r="F73" i="10"/>
  <c r="E74" i="10"/>
  <c r="D75" i="10"/>
  <c r="C76" i="10"/>
  <c r="B77" i="10"/>
  <c r="L94" i="14"/>
  <c r="O94" i="14" s="1"/>
  <c r="N95" i="14"/>
  <c r="G92" i="10"/>
  <c r="F93" i="10"/>
  <c r="E94" i="10"/>
  <c r="D95" i="10"/>
  <c r="C96" i="10"/>
  <c r="B97" i="10"/>
  <c r="L114" i="14"/>
  <c r="O114" i="14" s="1"/>
  <c r="N115" i="14"/>
  <c r="Q19" i="9"/>
  <c r="Q35" i="9"/>
  <c r="Q51" i="9"/>
  <c r="F48" i="10"/>
  <c r="F50" i="10"/>
  <c r="D56" i="10"/>
  <c r="F58" i="10"/>
  <c r="D64" i="10"/>
  <c r="F66" i="10"/>
  <c r="D72" i="10"/>
  <c r="F74" i="10"/>
  <c r="D80" i="10"/>
  <c r="F82" i="10"/>
  <c r="D88" i="10"/>
  <c r="B98" i="10"/>
  <c r="N119" i="13"/>
  <c r="AB6" i="14"/>
  <c r="AE6" i="14" s="1"/>
  <c r="L13" i="14"/>
  <c r="O13" i="14" s="1"/>
  <c r="B4" i="10"/>
  <c r="F8" i="10"/>
  <c r="F16" i="10"/>
  <c r="F24" i="10"/>
  <c r="F32" i="10"/>
  <c r="F40" i="10"/>
  <c r="L69" i="14"/>
  <c r="O69" i="14" s="1"/>
  <c r="L77" i="14"/>
  <c r="O77" i="14" s="1"/>
  <c r="L85" i="14"/>
  <c r="O85" i="14" s="1"/>
  <c r="L93" i="14"/>
  <c r="O93" i="14" s="1"/>
  <c r="L101" i="14"/>
  <c r="O101" i="14" s="1"/>
  <c r="L109" i="14"/>
  <c r="O109" i="14" s="1"/>
  <c r="H4" i="10" l="1"/>
  <c r="BK14" i="27"/>
  <c r="BK16" i="27"/>
  <c r="H41" i="9"/>
  <c r="H18" i="10"/>
  <c r="H35" i="10"/>
  <c r="E14" i="12"/>
  <c r="I14" i="12"/>
  <c r="B14" i="12"/>
  <c r="J14" i="12"/>
  <c r="C14" i="12"/>
  <c r="G14" i="12"/>
  <c r="D14" i="12"/>
  <c r="H14" i="12"/>
  <c r="F14" i="12"/>
  <c r="H5" i="10"/>
  <c r="B93" i="12"/>
  <c r="F93" i="12"/>
  <c r="C93" i="12"/>
  <c r="D93" i="12"/>
  <c r="J93" i="12"/>
  <c r="E93" i="12"/>
  <c r="G93" i="12"/>
  <c r="Q32" i="10"/>
  <c r="D29" i="12"/>
  <c r="H29" i="12"/>
  <c r="E29" i="12"/>
  <c r="B29" i="12"/>
  <c r="F29" i="12"/>
  <c r="J29" i="12"/>
  <c r="C29" i="12"/>
  <c r="G29" i="12"/>
  <c r="I29" i="12"/>
  <c r="Q24" i="10"/>
  <c r="Q16" i="10"/>
  <c r="N9" i="12"/>
  <c r="R9" i="12"/>
  <c r="S9" i="12"/>
  <c r="P9" i="12"/>
  <c r="T9" i="12"/>
  <c r="M9" i="12"/>
  <c r="Q9" i="12"/>
  <c r="U9" i="12"/>
  <c r="O9" i="12"/>
  <c r="B88" i="11"/>
  <c r="F88" i="11"/>
  <c r="G88" i="11"/>
  <c r="D88" i="11"/>
  <c r="J88" i="11"/>
  <c r="E88" i="11"/>
  <c r="C88" i="11"/>
  <c r="B80" i="11"/>
  <c r="F80" i="11"/>
  <c r="C80" i="11"/>
  <c r="G80" i="11"/>
  <c r="D80" i="11"/>
  <c r="J80" i="11"/>
  <c r="E80" i="11"/>
  <c r="E79" i="11"/>
  <c r="B79" i="11"/>
  <c r="C79" i="11"/>
  <c r="G79" i="11"/>
  <c r="J79" i="11"/>
  <c r="D79" i="11"/>
  <c r="F79" i="11"/>
  <c r="E49" i="11"/>
  <c r="I49" i="11"/>
  <c r="B49" i="11"/>
  <c r="J49" i="11"/>
  <c r="C49" i="11"/>
  <c r="G49" i="11"/>
  <c r="H49" i="11"/>
  <c r="D49" i="11"/>
  <c r="F49" i="11"/>
  <c r="B42" i="11"/>
  <c r="F42" i="11"/>
  <c r="J42" i="11"/>
  <c r="G42" i="11"/>
  <c r="D42" i="11"/>
  <c r="H42" i="11"/>
  <c r="E42" i="11"/>
  <c r="I42" i="11"/>
  <c r="C42" i="11"/>
  <c r="H42" i="9"/>
  <c r="H26" i="9"/>
  <c r="H22" i="9"/>
  <c r="H17" i="9"/>
  <c r="H14" i="9"/>
  <c r="E13" i="11"/>
  <c r="I13" i="11"/>
  <c r="F13" i="11"/>
  <c r="C13" i="11"/>
  <c r="G13" i="11"/>
  <c r="H13" i="11"/>
  <c r="D13" i="11"/>
  <c r="B13" i="11"/>
  <c r="J13" i="11"/>
  <c r="B10" i="11"/>
  <c r="F10" i="11"/>
  <c r="J10" i="11"/>
  <c r="G10" i="11"/>
  <c r="D10" i="11"/>
  <c r="H10" i="11"/>
  <c r="I10" i="11"/>
  <c r="E10" i="11"/>
  <c r="C10" i="11"/>
  <c r="A8" i="9"/>
  <c r="H28" i="10"/>
  <c r="E38" i="12"/>
  <c r="I38" i="12"/>
  <c r="B38" i="12"/>
  <c r="F38" i="12"/>
  <c r="C38" i="12"/>
  <c r="G38" i="12"/>
  <c r="D38" i="12"/>
  <c r="H38" i="12"/>
  <c r="J38" i="12"/>
  <c r="E46" i="12"/>
  <c r="I46" i="12"/>
  <c r="F46" i="12"/>
  <c r="C46" i="12"/>
  <c r="G46" i="12"/>
  <c r="H46" i="12"/>
  <c r="B46" i="12"/>
  <c r="D46" i="12"/>
  <c r="J46" i="12"/>
  <c r="C16" i="12"/>
  <c r="G16" i="12"/>
  <c r="H16" i="12"/>
  <c r="E16" i="12"/>
  <c r="I16" i="12"/>
  <c r="F16" i="12"/>
  <c r="B16" i="12"/>
  <c r="J16" i="12"/>
  <c r="D16" i="12"/>
  <c r="B89" i="12"/>
  <c r="F89" i="12"/>
  <c r="D89" i="12"/>
  <c r="J89" i="12"/>
  <c r="E89" i="12"/>
  <c r="G89" i="12"/>
  <c r="C89" i="12"/>
  <c r="B81" i="12"/>
  <c r="F81" i="12"/>
  <c r="C81" i="12"/>
  <c r="D81" i="12"/>
  <c r="J81" i="12"/>
  <c r="E81" i="12"/>
  <c r="G81" i="12"/>
  <c r="B73" i="12"/>
  <c r="F73" i="12"/>
  <c r="G73" i="12"/>
  <c r="D73" i="12"/>
  <c r="J73" i="12"/>
  <c r="E73" i="12"/>
  <c r="C73" i="12"/>
  <c r="B65" i="12"/>
  <c r="F65" i="12"/>
  <c r="G65" i="12"/>
  <c r="D65" i="12"/>
  <c r="J65" i="12"/>
  <c r="E65" i="12"/>
  <c r="C65" i="12"/>
  <c r="B57" i="12"/>
  <c r="F57" i="12"/>
  <c r="G57" i="12"/>
  <c r="D57" i="12"/>
  <c r="J57" i="12"/>
  <c r="E57" i="12"/>
  <c r="C57" i="12"/>
  <c r="B43" i="12"/>
  <c r="F43" i="12"/>
  <c r="J43" i="12"/>
  <c r="G43" i="12"/>
  <c r="D43" i="12"/>
  <c r="H43" i="12"/>
  <c r="I43" i="12"/>
  <c r="E43" i="12"/>
  <c r="C43" i="12"/>
  <c r="P39" i="12"/>
  <c r="T39" i="12"/>
  <c r="Q39" i="12"/>
  <c r="U39" i="12"/>
  <c r="N39" i="12"/>
  <c r="R39" i="12"/>
  <c r="S39" i="12"/>
  <c r="M39" i="12"/>
  <c r="O39" i="12"/>
  <c r="B11" i="12"/>
  <c r="F11" i="12"/>
  <c r="J11" i="12"/>
  <c r="C11" i="12"/>
  <c r="D11" i="12"/>
  <c r="H11" i="12"/>
  <c r="I11" i="12"/>
  <c r="E11" i="12"/>
  <c r="G11" i="12"/>
  <c r="P7" i="12"/>
  <c r="T7" i="12"/>
  <c r="M7" i="12"/>
  <c r="U7" i="12"/>
  <c r="N7" i="12"/>
  <c r="R7" i="12"/>
  <c r="S7" i="12"/>
  <c r="O7" i="12"/>
  <c r="Q7" i="12"/>
  <c r="D98" i="11"/>
  <c r="J98" i="11"/>
  <c r="E98" i="11"/>
  <c r="B98" i="11"/>
  <c r="F98" i="11"/>
  <c r="C98" i="11"/>
  <c r="G98" i="11"/>
  <c r="D78" i="11"/>
  <c r="J78" i="11"/>
  <c r="E78" i="11"/>
  <c r="B78" i="11"/>
  <c r="F78" i="11"/>
  <c r="C78" i="11"/>
  <c r="G78" i="11"/>
  <c r="M92" i="12"/>
  <c r="Q92" i="12"/>
  <c r="R92" i="12"/>
  <c r="O92" i="12"/>
  <c r="U92" i="12"/>
  <c r="P92" i="12"/>
  <c r="N92" i="12"/>
  <c r="O90" i="12"/>
  <c r="U90" i="12"/>
  <c r="M90" i="12"/>
  <c r="Q90" i="12"/>
  <c r="R90" i="12"/>
  <c r="P90" i="12"/>
  <c r="N90" i="12"/>
  <c r="M88" i="12"/>
  <c r="Q88" i="12"/>
  <c r="R88" i="12"/>
  <c r="O88" i="12"/>
  <c r="U88" i="12"/>
  <c r="P88" i="12"/>
  <c r="N88" i="12"/>
  <c r="M84" i="12"/>
  <c r="Q84" i="12"/>
  <c r="R84" i="12"/>
  <c r="O84" i="12"/>
  <c r="U84" i="12"/>
  <c r="P84" i="12"/>
  <c r="N84" i="12"/>
  <c r="M80" i="12"/>
  <c r="Q80" i="12"/>
  <c r="O80" i="12"/>
  <c r="U80" i="12"/>
  <c r="P80" i="12"/>
  <c r="N80" i="12"/>
  <c r="R80" i="12"/>
  <c r="O78" i="12"/>
  <c r="U78" i="12"/>
  <c r="M78" i="12"/>
  <c r="Q78" i="12"/>
  <c r="N78" i="12"/>
  <c r="R78" i="12"/>
  <c r="P78" i="12"/>
  <c r="O62" i="12"/>
  <c r="U62" i="12"/>
  <c r="P62" i="12"/>
  <c r="M62" i="12"/>
  <c r="Q62" i="12"/>
  <c r="N62" i="12"/>
  <c r="R62" i="12"/>
  <c r="M60" i="12"/>
  <c r="Q60" i="12"/>
  <c r="N60" i="12"/>
  <c r="O60" i="12"/>
  <c r="U60" i="12"/>
  <c r="P60" i="12"/>
  <c r="R60" i="12"/>
  <c r="M56" i="12"/>
  <c r="Q56" i="12"/>
  <c r="N56" i="12"/>
  <c r="O56" i="12"/>
  <c r="U56" i="12"/>
  <c r="P56" i="12"/>
  <c r="R56" i="12"/>
  <c r="O54" i="12"/>
  <c r="U54" i="12"/>
  <c r="M54" i="12"/>
  <c r="Q54" i="12"/>
  <c r="N54" i="12"/>
  <c r="P54" i="12"/>
  <c r="R54" i="12"/>
  <c r="M52" i="12"/>
  <c r="Q52" i="12"/>
  <c r="R52" i="12"/>
  <c r="N52" i="12"/>
  <c r="O52" i="12"/>
  <c r="U52" i="12"/>
  <c r="P52" i="12"/>
  <c r="Q47" i="10"/>
  <c r="M48" i="12"/>
  <c r="Q48" i="12"/>
  <c r="U48" i="12"/>
  <c r="O48" i="12"/>
  <c r="S48" i="12"/>
  <c r="P48" i="12"/>
  <c r="N48" i="12"/>
  <c r="T48" i="12"/>
  <c r="R48" i="12"/>
  <c r="Q45" i="10"/>
  <c r="Q43" i="10"/>
  <c r="M44" i="12"/>
  <c r="Q44" i="12"/>
  <c r="U44" i="12"/>
  <c r="N44" i="12"/>
  <c r="O44" i="12"/>
  <c r="S44" i="12"/>
  <c r="P44" i="12"/>
  <c r="R44" i="12"/>
  <c r="T44" i="12"/>
  <c r="O42" i="12"/>
  <c r="S42" i="12"/>
  <c r="T42" i="12"/>
  <c r="P42" i="12"/>
  <c r="M42" i="12"/>
  <c r="Q42" i="12"/>
  <c r="U42" i="12"/>
  <c r="R42" i="12"/>
  <c r="N42" i="12"/>
  <c r="O38" i="12"/>
  <c r="S38" i="12"/>
  <c r="P38" i="12"/>
  <c r="M38" i="12"/>
  <c r="Q38" i="12"/>
  <c r="U38" i="12"/>
  <c r="N38" i="12"/>
  <c r="R38" i="12"/>
  <c r="T38" i="12"/>
  <c r="M36" i="12"/>
  <c r="Q36" i="12"/>
  <c r="U36" i="12"/>
  <c r="R36" i="12"/>
  <c r="N36" i="12"/>
  <c r="O36" i="12"/>
  <c r="S36" i="12"/>
  <c r="T36" i="12"/>
  <c r="P36" i="12"/>
  <c r="Q33" i="10"/>
  <c r="M32" i="12"/>
  <c r="Q32" i="12"/>
  <c r="U32" i="12"/>
  <c r="R32" i="12"/>
  <c r="O32" i="12"/>
  <c r="S32" i="12"/>
  <c r="P32" i="12"/>
  <c r="T32" i="12"/>
  <c r="N32" i="12"/>
  <c r="Q29" i="10"/>
  <c r="Q27" i="10"/>
  <c r="Q25" i="10"/>
  <c r="Q17" i="10"/>
  <c r="O18" i="12"/>
  <c r="S18" i="12"/>
  <c r="P18" i="12"/>
  <c r="T18" i="12"/>
  <c r="M18" i="12"/>
  <c r="Q18" i="12"/>
  <c r="U18" i="12"/>
  <c r="R18" i="12"/>
  <c r="N18" i="12"/>
  <c r="Q15" i="10"/>
  <c r="M16" i="12"/>
  <c r="Q16" i="12"/>
  <c r="U16" i="12"/>
  <c r="N16" i="12"/>
  <c r="O16" i="12"/>
  <c r="S16" i="12"/>
  <c r="P16" i="12"/>
  <c r="T16" i="12"/>
  <c r="R16" i="12"/>
  <c r="O14" i="12"/>
  <c r="S14" i="12"/>
  <c r="P14" i="12"/>
  <c r="M14" i="12"/>
  <c r="Q14" i="12"/>
  <c r="U14" i="12"/>
  <c r="N14" i="12"/>
  <c r="R14" i="12"/>
  <c r="T14" i="12"/>
  <c r="M12" i="12"/>
  <c r="Q12" i="12"/>
  <c r="U12" i="12"/>
  <c r="R12" i="12"/>
  <c r="O12" i="12"/>
  <c r="S12" i="12"/>
  <c r="P12" i="12"/>
  <c r="T12" i="12"/>
  <c r="N12" i="12"/>
  <c r="Q9" i="10"/>
  <c r="O10" i="12"/>
  <c r="S10" i="12"/>
  <c r="P10" i="12"/>
  <c r="M10" i="12"/>
  <c r="Q10" i="12"/>
  <c r="U10" i="12"/>
  <c r="N10" i="12"/>
  <c r="R10" i="12"/>
  <c r="T10" i="12"/>
  <c r="M8" i="12"/>
  <c r="Q8" i="12"/>
  <c r="U8" i="12"/>
  <c r="R8" i="12"/>
  <c r="N8" i="12"/>
  <c r="O8" i="12"/>
  <c r="S8" i="12"/>
  <c r="P8" i="12"/>
  <c r="T8" i="12"/>
  <c r="E88" i="12"/>
  <c r="F88" i="12"/>
  <c r="C88" i="12"/>
  <c r="G88" i="12"/>
  <c r="J88" i="12"/>
  <c r="B88" i="12"/>
  <c r="D88" i="12"/>
  <c r="H31" i="10"/>
  <c r="H25" i="10"/>
  <c r="H9" i="10"/>
  <c r="E18" i="12"/>
  <c r="I18" i="12"/>
  <c r="B18" i="12"/>
  <c r="F18" i="12"/>
  <c r="C18" i="12"/>
  <c r="G18" i="12"/>
  <c r="H18" i="12"/>
  <c r="D18" i="12"/>
  <c r="J18" i="12"/>
  <c r="N45" i="12"/>
  <c r="R45" i="12"/>
  <c r="S45" i="12"/>
  <c r="P45" i="12"/>
  <c r="T45" i="12"/>
  <c r="M45" i="12"/>
  <c r="U45" i="12"/>
  <c r="Q45" i="12"/>
  <c r="O45" i="12"/>
  <c r="Q36" i="10"/>
  <c r="D33" i="12"/>
  <c r="H33" i="12"/>
  <c r="I33" i="12"/>
  <c r="B33" i="12"/>
  <c r="F33" i="12"/>
  <c r="J33" i="12"/>
  <c r="C33" i="12"/>
  <c r="G33" i="12"/>
  <c r="E33" i="12"/>
  <c r="Q20" i="10"/>
  <c r="Q12" i="10"/>
  <c r="E91" i="11"/>
  <c r="F91" i="11"/>
  <c r="B91" i="11"/>
  <c r="C91" i="11"/>
  <c r="G91" i="11"/>
  <c r="J91" i="11"/>
  <c r="D91" i="11"/>
  <c r="E83" i="11"/>
  <c r="F83" i="11"/>
  <c r="B83" i="11"/>
  <c r="C83" i="11"/>
  <c r="G83" i="11"/>
  <c r="D83" i="11"/>
  <c r="J83" i="11"/>
  <c r="B76" i="11"/>
  <c r="F76" i="11"/>
  <c r="C76" i="11"/>
  <c r="D76" i="11"/>
  <c r="J76" i="11"/>
  <c r="E76" i="11"/>
  <c r="G76" i="11"/>
  <c r="E67" i="11"/>
  <c r="B67" i="11"/>
  <c r="C67" i="11"/>
  <c r="G67" i="11"/>
  <c r="J67" i="11"/>
  <c r="D67" i="11"/>
  <c r="F67" i="11"/>
  <c r="E59" i="11"/>
  <c r="F59" i="11"/>
  <c r="B59" i="11"/>
  <c r="C59" i="11"/>
  <c r="G59" i="11"/>
  <c r="J59" i="11"/>
  <c r="D59" i="11"/>
  <c r="D52" i="11"/>
  <c r="H52" i="11"/>
  <c r="E52" i="11"/>
  <c r="B52" i="11"/>
  <c r="F52" i="11"/>
  <c r="J52" i="11"/>
  <c r="G52" i="11"/>
  <c r="C52" i="11"/>
  <c r="I52" i="11"/>
  <c r="H44" i="9"/>
  <c r="C43" i="11"/>
  <c r="G43" i="11"/>
  <c r="D43" i="11"/>
  <c r="E43" i="11"/>
  <c r="I43" i="11"/>
  <c r="B43" i="11"/>
  <c r="J43" i="11"/>
  <c r="F43" i="11"/>
  <c r="H43" i="11"/>
  <c r="D40" i="11"/>
  <c r="H40" i="11"/>
  <c r="E40" i="11"/>
  <c r="B40" i="11"/>
  <c r="F40" i="11"/>
  <c r="J40" i="11"/>
  <c r="C40" i="11"/>
  <c r="G40" i="11"/>
  <c r="I40" i="11"/>
  <c r="H39" i="9"/>
  <c r="C35" i="11"/>
  <c r="G35" i="11"/>
  <c r="D35" i="11"/>
  <c r="E35" i="11"/>
  <c r="I35" i="11"/>
  <c r="J35" i="11"/>
  <c r="B35" i="11"/>
  <c r="F35" i="11"/>
  <c r="H35" i="11"/>
  <c r="H32" i="9"/>
  <c r="H31" i="9"/>
  <c r="H28" i="9"/>
  <c r="H27" i="9"/>
  <c r="C27" i="11"/>
  <c r="G27" i="11"/>
  <c r="D27" i="11"/>
  <c r="E27" i="11"/>
  <c r="I27" i="11"/>
  <c r="F27" i="11"/>
  <c r="B27" i="11"/>
  <c r="J27" i="11"/>
  <c r="H27" i="11"/>
  <c r="H20" i="9"/>
  <c r="C19" i="11"/>
  <c r="G19" i="11"/>
  <c r="D19" i="11"/>
  <c r="E19" i="11"/>
  <c r="I19" i="11"/>
  <c r="BP18" i="27" s="1"/>
  <c r="F19" i="11"/>
  <c r="B19" i="11"/>
  <c r="J19" i="11"/>
  <c r="H19" i="11"/>
  <c r="C15" i="11"/>
  <c r="G15" i="11"/>
  <c r="H15" i="11"/>
  <c r="E15" i="11"/>
  <c r="I15" i="11"/>
  <c r="B15" i="11"/>
  <c r="F15" i="11"/>
  <c r="J15" i="11"/>
  <c r="D15" i="11"/>
  <c r="C11" i="11"/>
  <c r="G11" i="11"/>
  <c r="D11" i="11"/>
  <c r="E11" i="11"/>
  <c r="I11" i="11"/>
  <c r="F11" i="11"/>
  <c r="B11" i="11"/>
  <c r="J11" i="11"/>
  <c r="H11" i="11"/>
  <c r="H4" i="9"/>
  <c r="H32" i="10"/>
  <c r="E52" i="12"/>
  <c r="C52" i="12"/>
  <c r="G52" i="12"/>
  <c r="J52" i="12"/>
  <c r="F52" i="12"/>
  <c r="D52" i="12"/>
  <c r="B52" i="12"/>
  <c r="E42" i="12"/>
  <c r="I42" i="12"/>
  <c r="F42" i="12"/>
  <c r="B42" i="12"/>
  <c r="C42" i="12"/>
  <c r="G42" i="12"/>
  <c r="H42" i="12"/>
  <c r="D42" i="12"/>
  <c r="J42" i="12"/>
  <c r="H33" i="10"/>
  <c r="H27" i="10"/>
  <c r="E22" i="12"/>
  <c r="I22" i="12"/>
  <c r="B22" i="12"/>
  <c r="J22" i="12"/>
  <c r="C22" i="12"/>
  <c r="G22" i="12"/>
  <c r="D22" i="12"/>
  <c r="H22" i="12"/>
  <c r="F22" i="12"/>
  <c r="C12" i="12"/>
  <c r="G12" i="12"/>
  <c r="H12" i="12"/>
  <c r="D12" i="12"/>
  <c r="E12" i="12"/>
  <c r="I12" i="12"/>
  <c r="F12" i="12"/>
  <c r="B12" i="12"/>
  <c r="J12" i="12"/>
  <c r="C86" i="12"/>
  <c r="G86" i="12"/>
  <c r="E86" i="12"/>
  <c r="B86" i="12"/>
  <c r="D86" i="12"/>
  <c r="F86" i="12"/>
  <c r="J86" i="12"/>
  <c r="B97" i="12"/>
  <c r="F97" i="12"/>
  <c r="C97" i="12"/>
  <c r="D97" i="12"/>
  <c r="J97" i="12"/>
  <c r="E97" i="12"/>
  <c r="G97" i="12"/>
  <c r="N89" i="12"/>
  <c r="R89" i="12"/>
  <c r="O89" i="12"/>
  <c r="U89" i="12"/>
  <c r="P89" i="12"/>
  <c r="Q89" i="12"/>
  <c r="M89" i="12"/>
  <c r="N85" i="12"/>
  <c r="R85" i="12"/>
  <c r="U85" i="12"/>
  <c r="P85" i="12"/>
  <c r="Q85" i="12"/>
  <c r="M85" i="12"/>
  <c r="O85" i="12"/>
  <c r="N81" i="12"/>
  <c r="R81" i="12"/>
  <c r="O81" i="12"/>
  <c r="P81" i="12"/>
  <c r="Q81" i="12"/>
  <c r="M81" i="12"/>
  <c r="U81" i="12"/>
  <c r="N69" i="12"/>
  <c r="R69" i="12"/>
  <c r="O69" i="12"/>
  <c r="P69" i="12"/>
  <c r="M69" i="12"/>
  <c r="Q69" i="12"/>
  <c r="U69" i="12"/>
  <c r="N65" i="12"/>
  <c r="R65" i="12"/>
  <c r="U65" i="12"/>
  <c r="P65" i="12"/>
  <c r="Q65" i="12"/>
  <c r="O65" i="12"/>
  <c r="M65" i="12"/>
  <c r="N57" i="12"/>
  <c r="R57" i="12"/>
  <c r="O57" i="12"/>
  <c r="P57" i="12"/>
  <c r="M57" i="12"/>
  <c r="Q57" i="12"/>
  <c r="U57" i="12"/>
  <c r="Q42" i="10"/>
  <c r="B31" i="12"/>
  <c r="F31" i="12"/>
  <c r="J31" i="12"/>
  <c r="G31" i="12"/>
  <c r="D31" i="12"/>
  <c r="H31" i="12"/>
  <c r="I31" i="12"/>
  <c r="E31" i="12"/>
  <c r="C31" i="12"/>
  <c r="P19" i="12"/>
  <c r="T19" i="12"/>
  <c r="U19" i="12"/>
  <c r="M19" i="12"/>
  <c r="N19" i="12"/>
  <c r="R19" i="12"/>
  <c r="O19" i="12"/>
  <c r="S19" i="12"/>
  <c r="Q19" i="12"/>
  <c r="H30" i="10"/>
  <c r="H47" i="10"/>
  <c r="H43" i="10"/>
  <c r="E6" i="12"/>
  <c r="I6" i="12"/>
  <c r="B6" i="12"/>
  <c r="F6" i="12"/>
  <c r="C6" i="12"/>
  <c r="G6" i="12"/>
  <c r="D6" i="12"/>
  <c r="H6" i="12"/>
  <c r="J6" i="12"/>
  <c r="C66" i="12"/>
  <c r="G66" i="12"/>
  <c r="J66" i="12"/>
  <c r="E66" i="12"/>
  <c r="B66" i="12"/>
  <c r="F66" i="12"/>
  <c r="D66" i="12"/>
  <c r="C50" i="12"/>
  <c r="G50" i="12"/>
  <c r="J50" i="12"/>
  <c r="E50" i="12"/>
  <c r="B50" i="12"/>
  <c r="F50" i="12"/>
  <c r="D50" i="12"/>
  <c r="E103" i="12"/>
  <c r="B103" i="12"/>
  <c r="F103" i="12"/>
  <c r="C103" i="12"/>
  <c r="G103" i="12"/>
  <c r="J103" i="12"/>
  <c r="D103" i="12"/>
  <c r="D91" i="12"/>
  <c r="J91" i="12"/>
  <c r="B91" i="12"/>
  <c r="F91" i="12"/>
  <c r="C91" i="12"/>
  <c r="G91" i="12"/>
  <c r="E91" i="12"/>
  <c r="N41" i="12"/>
  <c r="R41" i="12"/>
  <c r="O41" i="12"/>
  <c r="P41" i="12"/>
  <c r="T41" i="12"/>
  <c r="M41" i="12"/>
  <c r="U41" i="12"/>
  <c r="Q41" i="12"/>
  <c r="S41" i="12"/>
  <c r="D21" i="12"/>
  <c r="H21" i="12"/>
  <c r="I21" i="12"/>
  <c r="B21" i="12"/>
  <c r="F21" i="12"/>
  <c r="J21" i="12"/>
  <c r="C21" i="12"/>
  <c r="G21" i="12"/>
  <c r="E21" i="12"/>
  <c r="E87" i="11"/>
  <c r="B87" i="11"/>
  <c r="C87" i="11"/>
  <c r="G87" i="11"/>
  <c r="D87" i="11"/>
  <c r="J87" i="11"/>
  <c r="F87" i="11"/>
  <c r="E71" i="11"/>
  <c r="B71" i="11"/>
  <c r="C71" i="11"/>
  <c r="G71" i="11"/>
  <c r="D71" i="11"/>
  <c r="J71" i="11"/>
  <c r="F71" i="11"/>
  <c r="B64" i="11"/>
  <c r="F64" i="11"/>
  <c r="G64" i="11"/>
  <c r="C64" i="11"/>
  <c r="D64" i="11"/>
  <c r="J64" i="11"/>
  <c r="E64" i="11"/>
  <c r="D58" i="11"/>
  <c r="J58" i="11"/>
  <c r="E58" i="11"/>
  <c r="B58" i="11"/>
  <c r="F58" i="11"/>
  <c r="G58" i="11"/>
  <c r="C58" i="11"/>
  <c r="E53" i="11"/>
  <c r="I53" i="11"/>
  <c r="B53" i="11"/>
  <c r="F53" i="11"/>
  <c r="C53" i="11"/>
  <c r="G53" i="11"/>
  <c r="D53" i="11"/>
  <c r="H53" i="11"/>
  <c r="J53" i="11"/>
  <c r="B50" i="11"/>
  <c r="F50" i="11"/>
  <c r="J50" i="11"/>
  <c r="C50" i="11"/>
  <c r="D50" i="11"/>
  <c r="H50" i="11"/>
  <c r="E50" i="11"/>
  <c r="I50" i="11"/>
  <c r="G50" i="11"/>
  <c r="E45" i="11"/>
  <c r="I45" i="11"/>
  <c r="F45" i="11"/>
  <c r="J45" i="11"/>
  <c r="C45" i="11"/>
  <c r="G45" i="11"/>
  <c r="D45" i="11"/>
  <c r="H45" i="11"/>
  <c r="B45" i="11"/>
  <c r="H38" i="9"/>
  <c r="H34" i="9"/>
  <c r="E33" i="11"/>
  <c r="I33" i="11"/>
  <c r="B33" i="11"/>
  <c r="J33" i="11"/>
  <c r="C33" i="11"/>
  <c r="G33" i="11"/>
  <c r="H33" i="11"/>
  <c r="D33" i="11"/>
  <c r="F33" i="11"/>
  <c r="E29" i="11"/>
  <c r="I29" i="11"/>
  <c r="F29" i="11"/>
  <c r="C29" i="11"/>
  <c r="G29" i="11"/>
  <c r="D29" i="11"/>
  <c r="H29" i="11"/>
  <c r="B29" i="11"/>
  <c r="J29" i="11"/>
  <c r="B26" i="11"/>
  <c r="F26" i="11"/>
  <c r="J26" i="11"/>
  <c r="G26" i="11"/>
  <c r="D26" i="11"/>
  <c r="H26" i="11"/>
  <c r="I26" i="11"/>
  <c r="E26" i="11"/>
  <c r="C26" i="11"/>
  <c r="E25" i="11"/>
  <c r="I25" i="11"/>
  <c r="B25" i="11"/>
  <c r="J25" i="11"/>
  <c r="C25" i="11"/>
  <c r="G25" i="11"/>
  <c r="D25" i="11"/>
  <c r="H25" i="11"/>
  <c r="F25" i="11"/>
  <c r="B22" i="11"/>
  <c r="F22" i="11"/>
  <c r="J22" i="11"/>
  <c r="G22" i="11"/>
  <c r="D22" i="11"/>
  <c r="H22" i="11"/>
  <c r="E22" i="11"/>
  <c r="I22" i="11"/>
  <c r="C22" i="11"/>
  <c r="H21" i="9"/>
  <c r="H13" i="9"/>
  <c r="B6" i="11"/>
  <c r="F6" i="11"/>
  <c r="J6" i="11"/>
  <c r="C6" i="11"/>
  <c r="D6" i="11"/>
  <c r="H6" i="11"/>
  <c r="I6" i="11"/>
  <c r="E6" i="11"/>
  <c r="G6" i="11"/>
  <c r="H6" i="9"/>
  <c r="H44" i="10"/>
  <c r="E104" i="12"/>
  <c r="C104" i="12"/>
  <c r="G104" i="12"/>
  <c r="D104" i="12"/>
  <c r="B104" i="12"/>
  <c r="J104" i="12"/>
  <c r="F104" i="12"/>
  <c r="C94" i="12"/>
  <c r="G94" i="12"/>
  <c r="J94" i="12"/>
  <c r="E94" i="12"/>
  <c r="F94" i="12"/>
  <c r="B94" i="12"/>
  <c r="D94" i="12"/>
  <c r="C82" i="12"/>
  <c r="G82" i="12"/>
  <c r="D82" i="12"/>
  <c r="E82" i="12"/>
  <c r="F82" i="12"/>
  <c r="J82" i="12"/>
  <c r="B82" i="12"/>
  <c r="C62" i="12"/>
  <c r="G62" i="12"/>
  <c r="D62" i="12"/>
  <c r="E62" i="12"/>
  <c r="B62" i="12"/>
  <c r="J62" i="12"/>
  <c r="F62" i="12"/>
  <c r="C20" i="12"/>
  <c r="G20" i="12"/>
  <c r="H20" i="12"/>
  <c r="E20" i="12"/>
  <c r="I20" i="12"/>
  <c r="F20" i="12"/>
  <c r="B20" i="12"/>
  <c r="J20" i="12"/>
  <c r="D20" i="12"/>
  <c r="E80" i="12"/>
  <c r="B80" i="12"/>
  <c r="F80" i="12"/>
  <c r="C80" i="12"/>
  <c r="G80" i="12"/>
  <c r="D80" i="12"/>
  <c r="J80" i="12"/>
  <c r="E60" i="12"/>
  <c r="B60" i="12"/>
  <c r="C60" i="12"/>
  <c r="G60" i="12"/>
  <c r="J60" i="12"/>
  <c r="F60" i="12"/>
  <c r="D60" i="12"/>
  <c r="D87" i="12"/>
  <c r="J87" i="12"/>
  <c r="B87" i="12"/>
  <c r="F87" i="12"/>
  <c r="C87" i="12"/>
  <c r="G87" i="12"/>
  <c r="E87" i="12"/>
  <c r="D79" i="12"/>
  <c r="J79" i="12"/>
  <c r="B79" i="12"/>
  <c r="F79" i="12"/>
  <c r="C79" i="12"/>
  <c r="E79" i="12"/>
  <c r="G79" i="12"/>
  <c r="D71" i="12"/>
  <c r="J71" i="12"/>
  <c r="E71" i="12"/>
  <c r="B71" i="12"/>
  <c r="F71" i="12"/>
  <c r="C71" i="12"/>
  <c r="G71" i="12"/>
  <c r="D63" i="12"/>
  <c r="J63" i="12"/>
  <c r="E63" i="12"/>
  <c r="B63" i="12"/>
  <c r="F63" i="12"/>
  <c r="C63" i="12"/>
  <c r="G63" i="12"/>
  <c r="D55" i="12"/>
  <c r="J55" i="12"/>
  <c r="E55" i="12"/>
  <c r="B55" i="12"/>
  <c r="F55" i="12"/>
  <c r="C55" i="12"/>
  <c r="G55" i="12"/>
  <c r="P47" i="12"/>
  <c r="T47" i="12"/>
  <c r="M47" i="12"/>
  <c r="N47" i="12"/>
  <c r="R47" i="12"/>
  <c r="S47" i="12"/>
  <c r="Q47" i="12"/>
  <c r="O47" i="12"/>
  <c r="U47" i="12"/>
  <c r="B35" i="12"/>
  <c r="F35" i="12"/>
  <c r="J35" i="12"/>
  <c r="G35" i="12"/>
  <c r="D35" i="12"/>
  <c r="H35" i="12"/>
  <c r="I35" i="12"/>
  <c r="E35" i="12"/>
  <c r="C35" i="12"/>
  <c r="P31" i="12"/>
  <c r="T31" i="12"/>
  <c r="M31" i="12"/>
  <c r="U31" i="12"/>
  <c r="N31" i="12"/>
  <c r="R31" i="12"/>
  <c r="S31" i="12"/>
  <c r="O31" i="12"/>
  <c r="Q31" i="12"/>
  <c r="P15" i="12"/>
  <c r="T15" i="12"/>
  <c r="U15" i="12"/>
  <c r="Q15" i="12"/>
  <c r="N15" i="12"/>
  <c r="R15" i="12"/>
  <c r="S15" i="12"/>
  <c r="O15" i="12"/>
  <c r="M15" i="12"/>
  <c r="C97" i="11"/>
  <c r="G97" i="11"/>
  <c r="J97" i="11"/>
  <c r="E97" i="11"/>
  <c r="F97" i="11"/>
  <c r="B97" i="11"/>
  <c r="D97" i="11"/>
  <c r="D94" i="11"/>
  <c r="J94" i="11"/>
  <c r="E94" i="11"/>
  <c r="B94" i="11"/>
  <c r="F94" i="11"/>
  <c r="G94" i="11"/>
  <c r="C94" i="11"/>
  <c r="C93" i="11"/>
  <c r="G93" i="11"/>
  <c r="J93" i="11"/>
  <c r="E93" i="11"/>
  <c r="F93" i="11"/>
  <c r="B93" i="11"/>
  <c r="D93" i="11"/>
  <c r="C85" i="11"/>
  <c r="G85" i="11"/>
  <c r="J85" i="11"/>
  <c r="E85" i="11"/>
  <c r="B85" i="11"/>
  <c r="F85" i="11"/>
  <c r="D85" i="11"/>
  <c r="C77" i="11"/>
  <c r="G77" i="11"/>
  <c r="J77" i="11"/>
  <c r="E77" i="11"/>
  <c r="B77" i="11"/>
  <c r="F77" i="11"/>
  <c r="D77" i="11"/>
  <c r="C61" i="11"/>
  <c r="G61" i="11"/>
  <c r="D61" i="11"/>
  <c r="J61" i="11"/>
  <c r="E61" i="11"/>
  <c r="F61" i="11"/>
  <c r="B61" i="11"/>
  <c r="M76" i="12"/>
  <c r="Q76" i="12"/>
  <c r="R76" i="12"/>
  <c r="O76" i="12"/>
  <c r="U76" i="12"/>
  <c r="P76" i="12"/>
  <c r="N76" i="12"/>
  <c r="M72" i="12"/>
  <c r="Q72" i="12"/>
  <c r="N72" i="12"/>
  <c r="O72" i="12"/>
  <c r="U72" i="12"/>
  <c r="P72" i="12"/>
  <c r="R72" i="12"/>
  <c r="M68" i="12"/>
  <c r="Q68" i="12"/>
  <c r="N68" i="12"/>
  <c r="R68" i="12"/>
  <c r="O68" i="12"/>
  <c r="U68" i="12"/>
  <c r="P68" i="12"/>
  <c r="O66" i="12"/>
  <c r="U66" i="12"/>
  <c r="P66" i="12"/>
  <c r="M66" i="12"/>
  <c r="Q66" i="12"/>
  <c r="N66" i="12"/>
  <c r="R66" i="12"/>
  <c r="M64" i="12"/>
  <c r="Q64" i="12"/>
  <c r="N64" i="12"/>
  <c r="O64" i="12"/>
  <c r="U64" i="12"/>
  <c r="P64" i="12"/>
  <c r="R64" i="12"/>
  <c r="O58" i="12"/>
  <c r="U58" i="12"/>
  <c r="P58" i="12"/>
  <c r="M58" i="12"/>
  <c r="Q58" i="12"/>
  <c r="N58" i="12"/>
  <c r="R58" i="12"/>
  <c r="O50" i="12"/>
  <c r="U50" i="12"/>
  <c r="P50" i="12"/>
  <c r="M50" i="12"/>
  <c r="Q50" i="12"/>
  <c r="R50" i="12"/>
  <c r="N50" i="12"/>
  <c r="Q41" i="10"/>
  <c r="Q39" i="10"/>
  <c r="M40" i="12"/>
  <c r="Q40" i="12"/>
  <c r="U40" i="12"/>
  <c r="N40" i="12"/>
  <c r="O40" i="12"/>
  <c r="S40" i="12"/>
  <c r="P40" i="12"/>
  <c r="T40" i="12"/>
  <c r="R40" i="12"/>
  <c r="Q37" i="10"/>
  <c r="Q35" i="10"/>
  <c r="Q31" i="10"/>
  <c r="O30" i="12"/>
  <c r="S30" i="12"/>
  <c r="T30" i="12"/>
  <c r="M30" i="12"/>
  <c r="Q30" i="12"/>
  <c r="U30" i="12"/>
  <c r="N30" i="12"/>
  <c r="R30" i="12"/>
  <c r="P30" i="12"/>
  <c r="M28" i="12"/>
  <c r="Q28" i="12"/>
  <c r="U28" i="12"/>
  <c r="R28" i="12"/>
  <c r="O28" i="12"/>
  <c r="S28" i="12"/>
  <c r="P28" i="12"/>
  <c r="T28" i="12"/>
  <c r="N28" i="12"/>
  <c r="Q23" i="10"/>
  <c r="M24" i="12"/>
  <c r="Q24" i="12"/>
  <c r="U24" i="12"/>
  <c r="N24" i="12"/>
  <c r="O24" i="12"/>
  <c r="S24" i="12"/>
  <c r="P24" i="12"/>
  <c r="T24" i="12"/>
  <c r="R24" i="12"/>
  <c r="Q21" i="10"/>
  <c r="O22" i="12"/>
  <c r="S22" i="12"/>
  <c r="P22" i="12"/>
  <c r="M22" i="12"/>
  <c r="Q22" i="12"/>
  <c r="U22" i="12"/>
  <c r="N22" i="12"/>
  <c r="R22" i="12"/>
  <c r="T22" i="12"/>
  <c r="Q19" i="10"/>
  <c r="Q13" i="10"/>
  <c r="Q11" i="10"/>
  <c r="Q7" i="10"/>
  <c r="H26" i="10"/>
  <c r="H39" i="10"/>
  <c r="E84" i="12"/>
  <c r="B84" i="12"/>
  <c r="F84" i="12"/>
  <c r="C84" i="12"/>
  <c r="G84" i="12"/>
  <c r="D84" i="12"/>
  <c r="J84" i="12"/>
  <c r="C24" i="12"/>
  <c r="G24" i="12"/>
  <c r="H24" i="12"/>
  <c r="E24" i="12"/>
  <c r="I24" i="12"/>
  <c r="F24" i="12"/>
  <c r="B24" i="12"/>
  <c r="J24" i="12"/>
  <c r="D24" i="12"/>
  <c r="C4" i="12"/>
  <c r="G4" i="12"/>
  <c r="D4" i="12"/>
  <c r="H4" i="12"/>
  <c r="E4" i="12"/>
  <c r="I4" i="12"/>
  <c r="B4" i="12"/>
  <c r="J4" i="12"/>
  <c r="F4" i="12"/>
  <c r="D99" i="12"/>
  <c r="J99" i="12"/>
  <c r="B99" i="12"/>
  <c r="F99" i="12"/>
  <c r="C99" i="12"/>
  <c r="E99" i="12"/>
  <c r="G99" i="12"/>
  <c r="Q28" i="10"/>
  <c r="D25" i="12"/>
  <c r="H25" i="12"/>
  <c r="E25" i="12"/>
  <c r="B25" i="12"/>
  <c r="F25" i="12"/>
  <c r="J25" i="12"/>
  <c r="C25" i="12"/>
  <c r="G25" i="12"/>
  <c r="I25" i="12"/>
  <c r="N21" i="12"/>
  <c r="R21" i="12"/>
  <c r="O21" i="12"/>
  <c r="P21" i="12"/>
  <c r="T21" i="12"/>
  <c r="Q21" i="12"/>
  <c r="M21" i="12"/>
  <c r="U21" i="12"/>
  <c r="S21" i="12"/>
  <c r="N5" i="12"/>
  <c r="R5" i="12"/>
  <c r="S5" i="12"/>
  <c r="P5" i="12"/>
  <c r="T5" i="12"/>
  <c r="Q5" i="12"/>
  <c r="O5" i="12"/>
  <c r="M5" i="12"/>
  <c r="U5" i="12"/>
  <c r="B92" i="11"/>
  <c r="F92" i="11"/>
  <c r="C92" i="11"/>
  <c r="D92" i="11"/>
  <c r="J92" i="11"/>
  <c r="E92" i="11"/>
  <c r="G92" i="11"/>
  <c r="B84" i="11"/>
  <c r="F84" i="11"/>
  <c r="C84" i="11"/>
  <c r="D84" i="11"/>
  <c r="J84" i="11"/>
  <c r="E84" i="11"/>
  <c r="G84" i="11"/>
  <c r="B68" i="11"/>
  <c r="F68" i="11"/>
  <c r="G68" i="11"/>
  <c r="D68" i="11"/>
  <c r="J68" i="11"/>
  <c r="E68" i="11"/>
  <c r="C68" i="11"/>
  <c r="E55" i="11"/>
  <c r="F55" i="11"/>
  <c r="C55" i="11"/>
  <c r="G55" i="11"/>
  <c r="D55" i="11"/>
  <c r="J55" i="11"/>
  <c r="B55" i="11"/>
  <c r="C51" i="11"/>
  <c r="G51" i="11"/>
  <c r="D51" i="11"/>
  <c r="E51" i="11"/>
  <c r="I51" i="11"/>
  <c r="B51" i="11"/>
  <c r="J51" i="11"/>
  <c r="F51" i="11"/>
  <c r="H51" i="11"/>
  <c r="H48" i="9"/>
  <c r="H47" i="9"/>
  <c r="C47" i="11"/>
  <c r="G47" i="11"/>
  <c r="D47" i="11"/>
  <c r="E47" i="11"/>
  <c r="I47" i="11"/>
  <c r="B47" i="11"/>
  <c r="F47" i="11"/>
  <c r="J47" i="11"/>
  <c r="H47" i="11"/>
  <c r="D44" i="11"/>
  <c r="H44" i="11"/>
  <c r="I44" i="11"/>
  <c r="B44" i="11"/>
  <c r="F44" i="11"/>
  <c r="J44" i="11"/>
  <c r="C44" i="11"/>
  <c r="G44" i="11"/>
  <c r="E44" i="11"/>
  <c r="H43" i="9"/>
  <c r="H36" i="9"/>
  <c r="H35" i="9"/>
  <c r="D32" i="11"/>
  <c r="H32" i="11"/>
  <c r="E32" i="11"/>
  <c r="B32" i="11"/>
  <c r="F32" i="11"/>
  <c r="J32" i="11"/>
  <c r="G32" i="11"/>
  <c r="C32" i="11"/>
  <c r="I32" i="11"/>
  <c r="H24" i="9"/>
  <c r="C23" i="11"/>
  <c r="G23" i="11"/>
  <c r="D23" i="11"/>
  <c r="E23" i="11"/>
  <c r="I23" i="11"/>
  <c r="B23" i="11"/>
  <c r="F23" i="11"/>
  <c r="J23" i="11"/>
  <c r="H23" i="11"/>
  <c r="H19" i="9"/>
  <c r="H16" i="9"/>
  <c r="H8" i="9"/>
  <c r="H7" i="9"/>
  <c r="H40" i="10"/>
  <c r="H8" i="10"/>
  <c r="E76" i="12"/>
  <c r="B76" i="12"/>
  <c r="C76" i="12"/>
  <c r="G76" i="12"/>
  <c r="D76" i="12"/>
  <c r="F76" i="12"/>
  <c r="J76" i="12"/>
  <c r="E68" i="12"/>
  <c r="C68" i="12"/>
  <c r="G68" i="12"/>
  <c r="J68" i="12"/>
  <c r="F68" i="12"/>
  <c r="D68" i="12"/>
  <c r="B68" i="12"/>
  <c r="C54" i="12"/>
  <c r="G54" i="12"/>
  <c r="J54" i="12"/>
  <c r="D54" i="12"/>
  <c r="E54" i="12"/>
  <c r="B54" i="12"/>
  <c r="F54" i="12"/>
  <c r="E30" i="12"/>
  <c r="I30" i="12"/>
  <c r="B30" i="12"/>
  <c r="J30" i="12"/>
  <c r="C30" i="12"/>
  <c r="G30" i="12"/>
  <c r="H30" i="12"/>
  <c r="D30" i="12"/>
  <c r="F30" i="12"/>
  <c r="D95" i="12"/>
  <c r="J95" i="12"/>
  <c r="B95" i="12"/>
  <c r="F95" i="12"/>
  <c r="G95" i="12"/>
  <c r="C95" i="12"/>
  <c r="E95" i="12"/>
  <c r="N77" i="12"/>
  <c r="R77" i="12"/>
  <c r="U77" i="12"/>
  <c r="P77" i="12"/>
  <c r="Q77" i="12"/>
  <c r="M77" i="12"/>
  <c r="O77" i="12"/>
  <c r="P75" i="12"/>
  <c r="M75" i="12"/>
  <c r="N75" i="12"/>
  <c r="R75" i="12"/>
  <c r="O75" i="12"/>
  <c r="U75" i="12"/>
  <c r="Q75" i="12"/>
  <c r="P67" i="12"/>
  <c r="Q67" i="12"/>
  <c r="M67" i="12"/>
  <c r="N67" i="12"/>
  <c r="R67" i="12"/>
  <c r="O67" i="12"/>
  <c r="U67" i="12"/>
  <c r="N61" i="12"/>
  <c r="R61" i="12"/>
  <c r="O61" i="12"/>
  <c r="P61" i="12"/>
  <c r="M61" i="12"/>
  <c r="Q61" i="12"/>
  <c r="U61" i="12"/>
  <c r="P51" i="12"/>
  <c r="Q51" i="12"/>
  <c r="M51" i="12"/>
  <c r="N51" i="12"/>
  <c r="R51" i="12"/>
  <c r="U51" i="12"/>
  <c r="O51" i="12"/>
  <c r="P43" i="12"/>
  <c r="T43" i="12"/>
  <c r="M43" i="12"/>
  <c r="U43" i="12"/>
  <c r="N43" i="12"/>
  <c r="R43" i="12"/>
  <c r="S43" i="12"/>
  <c r="O43" i="12"/>
  <c r="Q43" i="12"/>
  <c r="P35" i="12"/>
  <c r="T35" i="12"/>
  <c r="M35" i="12"/>
  <c r="U35" i="12"/>
  <c r="N35" i="12"/>
  <c r="R35" i="12"/>
  <c r="S35" i="12"/>
  <c r="O35" i="12"/>
  <c r="Q35" i="12"/>
  <c r="Q26" i="10"/>
  <c r="B23" i="12"/>
  <c r="F23" i="12"/>
  <c r="J23" i="12"/>
  <c r="G23" i="12"/>
  <c r="C23" i="12"/>
  <c r="D23" i="12"/>
  <c r="H23" i="12"/>
  <c r="I23" i="12"/>
  <c r="E23" i="12"/>
  <c r="Q10" i="10"/>
  <c r="E99" i="11"/>
  <c r="B99" i="11"/>
  <c r="F99" i="11"/>
  <c r="C99" i="11"/>
  <c r="G99" i="11"/>
  <c r="D99" i="11"/>
  <c r="J99" i="11"/>
  <c r="E95" i="11"/>
  <c r="B95" i="11"/>
  <c r="C95" i="11"/>
  <c r="G95" i="11"/>
  <c r="J95" i="11"/>
  <c r="D95" i="11"/>
  <c r="F95" i="11"/>
  <c r="C89" i="11"/>
  <c r="G89" i="11"/>
  <c r="D89" i="11"/>
  <c r="E89" i="11"/>
  <c r="B89" i="11"/>
  <c r="F89" i="11"/>
  <c r="J89" i="11"/>
  <c r="C81" i="11"/>
  <c r="G81" i="11"/>
  <c r="D81" i="11"/>
  <c r="E81" i="11"/>
  <c r="B81" i="11"/>
  <c r="F81" i="11"/>
  <c r="J81" i="11"/>
  <c r="D74" i="11"/>
  <c r="J74" i="11"/>
  <c r="B74" i="11"/>
  <c r="F74" i="11"/>
  <c r="C74" i="11"/>
  <c r="G74" i="11"/>
  <c r="E74" i="11"/>
  <c r="C73" i="11"/>
  <c r="G73" i="11"/>
  <c r="D73" i="11"/>
  <c r="E73" i="11"/>
  <c r="B73" i="11"/>
  <c r="F73" i="11"/>
  <c r="J73" i="11"/>
  <c r="C65" i="11"/>
  <c r="G65" i="11"/>
  <c r="J65" i="11"/>
  <c r="E65" i="11"/>
  <c r="B65" i="11"/>
  <c r="F65" i="11"/>
  <c r="D65" i="11"/>
  <c r="A9" i="11"/>
  <c r="H46" i="10"/>
  <c r="H38" i="10"/>
  <c r="B102" i="11"/>
  <c r="F102" i="11"/>
  <c r="G102" i="11"/>
  <c r="C102" i="11"/>
  <c r="D102" i="11"/>
  <c r="J102" i="11"/>
  <c r="E102" i="11"/>
  <c r="C98" i="12"/>
  <c r="G98" i="12"/>
  <c r="D98" i="12"/>
  <c r="J98" i="12"/>
  <c r="E98" i="12"/>
  <c r="B98" i="12"/>
  <c r="F98" i="12"/>
  <c r="C78" i="12"/>
  <c r="G78" i="12"/>
  <c r="J78" i="12"/>
  <c r="E78" i="12"/>
  <c r="F78" i="12"/>
  <c r="D78" i="12"/>
  <c r="B78" i="12"/>
  <c r="C70" i="12"/>
  <c r="G70" i="12"/>
  <c r="J70" i="12"/>
  <c r="D70" i="12"/>
  <c r="E70" i="12"/>
  <c r="B70" i="12"/>
  <c r="F70" i="12"/>
  <c r="C36" i="12"/>
  <c r="G36" i="12"/>
  <c r="D36" i="12"/>
  <c r="E36" i="12"/>
  <c r="I36" i="12"/>
  <c r="F36" i="12"/>
  <c r="J36" i="12"/>
  <c r="B36" i="12"/>
  <c r="H36" i="12"/>
  <c r="H13" i="10"/>
  <c r="P99" i="12"/>
  <c r="Q99" i="12"/>
  <c r="M99" i="12"/>
  <c r="N99" i="12"/>
  <c r="R99" i="12"/>
  <c r="O99" i="12"/>
  <c r="U99" i="12"/>
  <c r="D45" i="12"/>
  <c r="H45" i="12"/>
  <c r="E45" i="12"/>
  <c r="I45" i="12"/>
  <c r="B45" i="12"/>
  <c r="F45" i="12"/>
  <c r="J45" i="12"/>
  <c r="C45" i="12"/>
  <c r="G45" i="12"/>
  <c r="Q40" i="10"/>
  <c r="N33" i="12"/>
  <c r="R33" i="12"/>
  <c r="O33" i="12"/>
  <c r="P33" i="12"/>
  <c r="T33" i="12"/>
  <c r="M33" i="12"/>
  <c r="U33" i="12"/>
  <c r="Q33" i="12"/>
  <c r="S33" i="12"/>
  <c r="D13" i="12"/>
  <c r="H13" i="12"/>
  <c r="I13" i="12"/>
  <c r="B13" i="12"/>
  <c r="F13" i="12"/>
  <c r="J13" i="12"/>
  <c r="C13" i="12"/>
  <c r="G13" i="12"/>
  <c r="E13" i="12"/>
  <c r="Q8" i="10"/>
  <c r="D5" i="12"/>
  <c r="H5" i="12"/>
  <c r="I5" i="12"/>
  <c r="E5" i="12"/>
  <c r="B5" i="12"/>
  <c r="F5" i="12"/>
  <c r="J5" i="12"/>
  <c r="G5" i="12"/>
  <c r="C5" i="12"/>
  <c r="B72" i="11"/>
  <c r="F72" i="11"/>
  <c r="G72" i="11"/>
  <c r="C72" i="11"/>
  <c r="D72" i="11"/>
  <c r="J72" i="11"/>
  <c r="E72" i="11"/>
  <c r="E63" i="11"/>
  <c r="B63" i="11"/>
  <c r="C63" i="11"/>
  <c r="G63" i="11"/>
  <c r="D63" i="11"/>
  <c r="J63" i="11"/>
  <c r="F63" i="11"/>
  <c r="C57" i="11"/>
  <c r="G57" i="11"/>
  <c r="D57" i="11"/>
  <c r="E57" i="11"/>
  <c r="F57" i="11"/>
  <c r="B57" i="11"/>
  <c r="J57" i="11"/>
  <c r="B46" i="11"/>
  <c r="F46" i="11"/>
  <c r="J46" i="11"/>
  <c r="G46" i="11"/>
  <c r="D46" i="11"/>
  <c r="H46" i="11"/>
  <c r="I46" i="11"/>
  <c r="E46" i="11"/>
  <c r="C46" i="11"/>
  <c r="E41" i="11"/>
  <c r="I41" i="11"/>
  <c r="B41" i="11"/>
  <c r="J41" i="11"/>
  <c r="C41" i="11"/>
  <c r="G41" i="11"/>
  <c r="H41" i="11"/>
  <c r="D41" i="11"/>
  <c r="F41" i="11"/>
  <c r="E37" i="11"/>
  <c r="I37" i="11"/>
  <c r="F37" i="11"/>
  <c r="C37" i="11"/>
  <c r="G37" i="11"/>
  <c r="D37" i="11"/>
  <c r="H37" i="11"/>
  <c r="B37" i="11"/>
  <c r="J37" i="11"/>
  <c r="H37" i="9"/>
  <c r="B34" i="11"/>
  <c r="F34" i="11"/>
  <c r="J34" i="11"/>
  <c r="G34" i="11"/>
  <c r="D34" i="11"/>
  <c r="H34" i="11"/>
  <c r="E34" i="11"/>
  <c r="I34" i="11"/>
  <c r="C34" i="11"/>
  <c r="H33" i="9"/>
  <c r="H30" i="9"/>
  <c r="H25" i="9"/>
  <c r="H18" i="9"/>
  <c r="E17" i="11"/>
  <c r="I17" i="11"/>
  <c r="BP17" i="27" s="1"/>
  <c r="B17" i="11"/>
  <c r="J17" i="11"/>
  <c r="C17" i="11"/>
  <c r="G17" i="11"/>
  <c r="D17" i="11"/>
  <c r="H17" i="11"/>
  <c r="F17" i="11"/>
  <c r="B14" i="11"/>
  <c r="F14" i="11"/>
  <c r="J14" i="11"/>
  <c r="C14" i="11"/>
  <c r="D14" i="11"/>
  <c r="H14" i="11"/>
  <c r="E14" i="11"/>
  <c r="I14" i="11"/>
  <c r="G14" i="11"/>
  <c r="H10" i="9"/>
  <c r="E9" i="11"/>
  <c r="I9" i="11"/>
  <c r="B9" i="11"/>
  <c r="J9" i="11"/>
  <c r="C9" i="11"/>
  <c r="G9" i="11"/>
  <c r="H9" i="11"/>
  <c r="D9" i="11"/>
  <c r="F9" i="11"/>
  <c r="H36" i="10"/>
  <c r="H12" i="10"/>
  <c r="H37" i="10"/>
  <c r="H7" i="10"/>
  <c r="H45" i="10"/>
  <c r="H15" i="10"/>
  <c r="N97" i="12"/>
  <c r="R97" i="12"/>
  <c r="O97" i="12"/>
  <c r="P97" i="12"/>
  <c r="M97" i="12"/>
  <c r="U97" i="12"/>
  <c r="Q97" i="12"/>
  <c r="P95" i="12"/>
  <c r="M95" i="12"/>
  <c r="N95" i="12"/>
  <c r="R95" i="12"/>
  <c r="U95" i="12"/>
  <c r="Q95" i="12"/>
  <c r="O95" i="12"/>
  <c r="B85" i="12"/>
  <c r="F85" i="12"/>
  <c r="G85" i="12"/>
  <c r="D85" i="12"/>
  <c r="J85" i="12"/>
  <c r="E85" i="12"/>
  <c r="C85" i="12"/>
  <c r="B77" i="12"/>
  <c r="F77" i="12"/>
  <c r="C77" i="12"/>
  <c r="D77" i="12"/>
  <c r="J77" i="12"/>
  <c r="E77" i="12"/>
  <c r="G77" i="12"/>
  <c r="B69" i="12"/>
  <c r="F69" i="12"/>
  <c r="D69" i="12"/>
  <c r="J69" i="12"/>
  <c r="G69" i="12"/>
  <c r="E69" i="12"/>
  <c r="C69" i="12"/>
  <c r="B61" i="12"/>
  <c r="F61" i="12"/>
  <c r="C61" i="12"/>
  <c r="D61" i="12"/>
  <c r="J61" i="12"/>
  <c r="G61" i="12"/>
  <c r="E61" i="12"/>
  <c r="B53" i="12"/>
  <c r="F53" i="12"/>
  <c r="D53" i="12"/>
  <c r="J53" i="12"/>
  <c r="E53" i="12"/>
  <c r="G53" i="12"/>
  <c r="C53" i="12"/>
  <c r="Q38" i="10"/>
  <c r="B27" i="12"/>
  <c r="F27" i="12"/>
  <c r="J27" i="12"/>
  <c r="C27" i="12"/>
  <c r="D27" i="12"/>
  <c r="H27" i="12"/>
  <c r="E27" i="12"/>
  <c r="I27" i="12"/>
  <c r="G27" i="12"/>
  <c r="P23" i="12"/>
  <c r="T23" i="12"/>
  <c r="U23" i="12"/>
  <c r="Q23" i="12"/>
  <c r="N23" i="12"/>
  <c r="R23" i="12"/>
  <c r="S23" i="12"/>
  <c r="O23" i="12"/>
  <c r="M23" i="12"/>
  <c r="C69" i="11"/>
  <c r="G69" i="11"/>
  <c r="J69" i="11"/>
  <c r="D69" i="11"/>
  <c r="E69" i="11"/>
  <c r="B69" i="11"/>
  <c r="F69" i="11"/>
  <c r="D62" i="11"/>
  <c r="J62" i="11"/>
  <c r="E62" i="11"/>
  <c r="B62" i="11"/>
  <c r="F62" i="11"/>
  <c r="C62" i="11"/>
  <c r="G62" i="11"/>
  <c r="Q5" i="10"/>
  <c r="M4" i="12"/>
  <c r="Q4" i="12"/>
  <c r="U4" i="12"/>
  <c r="R4" i="12"/>
  <c r="O4" i="12"/>
  <c r="S4" i="12"/>
  <c r="T4" i="12"/>
  <c r="P4" i="12"/>
  <c r="N4" i="12"/>
  <c r="B101" i="11"/>
  <c r="C74" i="12"/>
  <c r="G74" i="12"/>
  <c r="J74" i="12"/>
  <c r="D74" i="12"/>
  <c r="E74" i="12"/>
  <c r="F74" i="12"/>
  <c r="B74" i="12"/>
  <c r="C58" i="12"/>
  <c r="G58" i="12"/>
  <c r="J58" i="12"/>
  <c r="E58" i="12"/>
  <c r="B58" i="12"/>
  <c r="D58" i="12"/>
  <c r="F58" i="12"/>
  <c r="C32" i="12"/>
  <c r="G32" i="12"/>
  <c r="H32" i="12"/>
  <c r="E32" i="12"/>
  <c r="I32" i="12"/>
  <c r="F32" i="12"/>
  <c r="B32" i="12"/>
  <c r="J32" i="12"/>
  <c r="D32" i="12"/>
  <c r="E26" i="12"/>
  <c r="I26" i="12"/>
  <c r="J26" i="12"/>
  <c r="F26" i="12"/>
  <c r="C26" i="12"/>
  <c r="G26" i="12"/>
  <c r="D26" i="12"/>
  <c r="H26" i="12"/>
  <c r="B26" i="12"/>
  <c r="E10" i="12"/>
  <c r="I10" i="12"/>
  <c r="J10" i="12"/>
  <c r="B10" i="12"/>
  <c r="C10" i="12"/>
  <c r="G10" i="12"/>
  <c r="D10" i="12"/>
  <c r="H10" i="12"/>
  <c r="F10" i="12"/>
  <c r="H17" i="10"/>
  <c r="N93" i="12"/>
  <c r="R93" i="12"/>
  <c r="U93" i="12"/>
  <c r="P93" i="12"/>
  <c r="Q93" i="12"/>
  <c r="O93" i="12"/>
  <c r="M93" i="12"/>
  <c r="P91" i="12"/>
  <c r="M91" i="12"/>
  <c r="N91" i="12"/>
  <c r="R91" i="12"/>
  <c r="O91" i="12"/>
  <c r="Q91" i="12"/>
  <c r="U91" i="12"/>
  <c r="D49" i="12"/>
  <c r="I49" i="12"/>
  <c r="E49" i="12"/>
  <c r="B49" i="12"/>
  <c r="F49" i="12"/>
  <c r="C49" i="12"/>
  <c r="G49" i="12"/>
  <c r="J49" i="12"/>
  <c r="N29" i="12"/>
  <c r="R29" i="12"/>
  <c r="O29" i="12"/>
  <c r="P29" i="12"/>
  <c r="T29" i="12"/>
  <c r="M29" i="12"/>
  <c r="U29" i="12"/>
  <c r="Q29" i="12"/>
  <c r="S29" i="12"/>
  <c r="D17" i="12"/>
  <c r="H17" i="12"/>
  <c r="E17" i="12"/>
  <c r="B17" i="12"/>
  <c r="F17" i="12"/>
  <c r="J17" i="12"/>
  <c r="C17" i="12"/>
  <c r="G17" i="12"/>
  <c r="I17" i="12"/>
  <c r="N13" i="12"/>
  <c r="R13" i="12"/>
  <c r="S13" i="12"/>
  <c r="P13" i="12"/>
  <c r="T13" i="12"/>
  <c r="M13" i="12"/>
  <c r="Q13" i="12"/>
  <c r="U13" i="12"/>
  <c r="O13" i="12"/>
  <c r="Q4" i="10"/>
  <c r="H51" i="9"/>
  <c r="D36" i="11"/>
  <c r="H36" i="11"/>
  <c r="I36" i="11"/>
  <c r="B36" i="11"/>
  <c r="F36" i="11"/>
  <c r="J36" i="11"/>
  <c r="G36" i="11"/>
  <c r="C36" i="11"/>
  <c r="E36" i="11"/>
  <c r="C31" i="11"/>
  <c r="G31" i="11"/>
  <c r="H31" i="11"/>
  <c r="E31" i="11"/>
  <c r="I31" i="11"/>
  <c r="F31" i="11"/>
  <c r="J31" i="11"/>
  <c r="B31" i="11"/>
  <c r="D31" i="11"/>
  <c r="D28" i="11"/>
  <c r="H28" i="11"/>
  <c r="I28" i="11"/>
  <c r="B28" i="11"/>
  <c r="F28" i="11"/>
  <c r="J28" i="11"/>
  <c r="C28" i="11"/>
  <c r="G28" i="11"/>
  <c r="E28" i="11"/>
  <c r="D24" i="11"/>
  <c r="H24" i="11"/>
  <c r="B24" i="11"/>
  <c r="F24" i="11"/>
  <c r="J24" i="11"/>
  <c r="C24" i="11"/>
  <c r="G24" i="11"/>
  <c r="E24" i="11"/>
  <c r="I24" i="11"/>
  <c r="H23" i="9"/>
  <c r="D16" i="11"/>
  <c r="H16" i="11"/>
  <c r="E16" i="11"/>
  <c r="B16" i="11"/>
  <c r="F16" i="11"/>
  <c r="J16" i="11"/>
  <c r="C16" i="11"/>
  <c r="G16" i="11"/>
  <c r="I16" i="11"/>
  <c r="H15" i="9"/>
  <c r="H12" i="9"/>
  <c r="D8" i="11"/>
  <c r="H8" i="11"/>
  <c r="E8" i="11"/>
  <c r="B8" i="11"/>
  <c r="F8" i="11"/>
  <c r="J8" i="11"/>
  <c r="C8" i="11"/>
  <c r="G8" i="11"/>
  <c r="I8" i="11"/>
  <c r="H24" i="10"/>
  <c r="H16" i="10"/>
  <c r="H41" i="10"/>
  <c r="E34" i="12"/>
  <c r="I34" i="12"/>
  <c r="F34" i="12"/>
  <c r="B34" i="12"/>
  <c r="C34" i="12"/>
  <c r="G34" i="12"/>
  <c r="H34" i="12"/>
  <c r="D34" i="12"/>
  <c r="J34" i="12"/>
  <c r="C28" i="12"/>
  <c r="G28" i="12"/>
  <c r="H28" i="12"/>
  <c r="E28" i="12"/>
  <c r="I28" i="12"/>
  <c r="F28" i="12"/>
  <c r="B28" i="12"/>
  <c r="J28" i="12"/>
  <c r="D28" i="12"/>
  <c r="H21" i="10"/>
  <c r="H11" i="10"/>
  <c r="E64" i="12"/>
  <c r="F64" i="12"/>
  <c r="C64" i="12"/>
  <c r="G64" i="12"/>
  <c r="D64" i="12"/>
  <c r="J64" i="12"/>
  <c r="B64" i="12"/>
  <c r="E56" i="12"/>
  <c r="F56" i="12"/>
  <c r="C56" i="12"/>
  <c r="G56" i="12"/>
  <c r="D56" i="12"/>
  <c r="J56" i="12"/>
  <c r="B56" i="12"/>
  <c r="P87" i="12"/>
  <c r="Q87" i="12"/>
  <c r="N87" i="12"/>
  <c r="R87" i="12"/>
  <c r="U87" i="12"/>
  <c r="O87" i="12"/>
  <c r="M87" i="12"/>
  <c r="P83" i="12"/>
  <c r="N83" i="12"/>
  <c r="R83" i="12"/>
  <c r="O83" i="12"/>
  <c r="M83" i="12"/>
  <c r="U83" i="12"/>
  <c r="Q83" i="12"/>
  <c r="P79" i="12"/>
  <c r="M79" i="12"/>
  <c r="N79" i="12"/>
  <c r="R79" i="12"/>
  <c r="O79" i="12"/>
  <c r="U79" i="12"/>
  <c r="Q79" i="12"/>
  <c r="P71" i="12"/>
  <c r="M71" i="12"/>
  <c r="N71" i="12"/>
  <c r="R71" i="12"/>
  <c r="O71" i="12"/>
  <c r="Q71" i="12"/>
  <c r="U71" i="12"/>
  <c r="P63" i="12"/>
  <c r="Q63" i="12"/>
  <c r="N63" i="12"/>
  <c r="R63" i="12"/>
  <c r="O63" i="12"/>
  <c r="M63" i="12"/>
  <c r="U63" i="12"/>
  <c r="P59" i="12"/>
  <c r="M59" i="12"/>
  <c r="N59" i="12"/>
  <c r="R59" i="12"/>
  <c r="U59" i="12"/>
  <c r="O59" i="12"/>
  <c r="Q59" i="12"/>
  <c r="P55" i="12"/>
  <c r="M55" i="12"/>
  <c r="N55" i="12"/>
  <c r="R55" i="12"/>
  <c r="O55" i="12"/>
  <c r="Q55" i="12"/>
  <c r="U55" i="12"/>
  <c r="N53" i="12"/>
  <c r="R53" i="12"/>
  <c r="O53" i="12"/>
  <c r="P53" i="12"/>
  <c r="Q53" i="12"/>
  <c r="M53" i="12"/>
  <c r="U53" i="12"/>
  <c r="B47" i="12"/>
  <c r="F47" i="12"/>
  <c r="J47" i="12"/>
  <c r="C47" i="12"/>
  <c r="D47" i="12"/>
  <c r="H47" i="12"/>
  <c r="I47" i="12"/>
  <c r="E47" i="12"/>
  <c r="G47" i="12"/>
  <c r="Q18" i="10"/>
  <c r="B15" i="12"/>
  <c r="F15" i="12"/>
  <c r="J15" i="12"/>
  <c r="G15" i="12"/>
  <c r="C15" i="12"/>
  <c r="D15" i="12"/>
  <c r="H15" i="12"/>
  <c r="I15" i="12"/>
  <c r="E15" i="12"/>
  <c r="P11" i="12"/>
  <c r="T11" i="12"/>
  <c r="Q11" i="12"/>
  <c r="M11" i="12"/>
  <c r="N11" i="12"/>
  <c r="R11" i="12"/>
  <c r="S11" i="12"/>
  <c r="O11" i="12"/>
  <c r="U11" i="12"/>
  <c r="B96" i="11"/>
  <c r="F96" i="11"/>
  <c r="C96" i="11"/>
  <c r="G96" i="11"/>
  <c r="D96" i="11"/>
  <c r="J96" i="11"/>
  <c r="E96" i="11"/>
  <c r="D90" i="11"/>
  <c r="J90" i="11"/>
  <c r="B90" i="11"/>
  <c r="F90" i="11"/>
  <c r="G90" i="11"/>
  <c r="C90" i="11"/>
  <c r="E90" i="11"/>
  <c r="D82" i="11"/>
  <c r="J82" i="11"/>
  <c r="E82" i="11"/>
  <c r="B82" i="11"/>
  <c r="F82" i="11"/>
  <c r="C82" i="11"/>
  <c r="G82" i="11"/>
  <c r="D66" i="11"/>
  <c r="J66" i="11"/>
  <c r="E66" i="11"/>
  <c r="B66" i="11"/>
  <c r="F66" i="11"/>
  <c r="C66" i="11"/>
  <c r="G66" i="11"/>
  <c r="E101" i="12"/>
  <c r="F101" i="12"/>
  <c r="B101" i="12"/>
  <c r="C101" i="12"/>
  <c r="G101" i="12"/>
  <c r="J101" i="12"/>
  <c r="D101" i="12"/>
  <c r="H22" i="10"/>
  <c r="C48" i="12"/>
  <c r="G48" i="12"/>
  <c r="D48" i="12"/>
  <c r="H48" i="12"/>
  <c r="E48" i="12"/>
  <c r="I48" i="12"/>
  <c r="F48" i="12"/>
  <c r="B48" i="12"/>
  <c r="J48" i="12"/>
  <c r="C44" i="12"/>
  <c r="G44" i="12"/>
  <c r="D44" i="12"/>
  <c r="E44" i="12"/>
  <c r="I44" i="12"/>
  <c r="F44" i="12"/>
  <c r="B44" i="12"/>
  <c r="J44" i="12"/>
  <c r="H44" i="12"/>
  <c r="E96" i="12"/>
  <c r="B96" i="12"/>
  <c r="C96" i="12"/>
  <c r="G96" i="12"/>
  <c r="J96" i="12"/>
  <c r="D96" i="12"/>
  <c r="F96" i="12"/>
  <c r="E92" i="12"/>
  <c r="B92" i="12"/>
  <c r="C92" i="12"/>
  <c r="G92" i="12"/>
  <c r="D92" i="12"/>
  <c r="J92" i="12"/>
  <c r="F92" i="12"/>
  <c r="O49" i="12"/>
  <c r="T49" i="12"/>
  <c r="U49" i="12"/>
  <c r="M49" i="12"/>
  <c r="Q49" i="12"/>
  <c r="N49" i="12"/>
  <c r="P49" i="12"/>
  <c r="R49" i="12"/>
  <c r="D37" i="12"/>
  <c r="H37" i="12"/>
  <c r="I37" i="12"/>
  <c r="E37" i="12"/>
  <c r="B37" i="12"/>
  <c r="F37" i="12"/>
  <c r="J37" i="12"/>
  <c r="G37" i="12"/>
  <c r="C37" i="12"/>
  <c r="N25" i="12"/>
  <c r="R25" i="12"/>
  <c r="S25" i="12"/>
  <c r="O25" i="12"/>
  <c r="P25" i="12"/>
  <c r="T25" i="12"/>
  <c r="M25" i="12"/>
  <c r="U25" i="12"/>
  <c r="Q25" i="12"/>
  <c r="N17" i="12"/>
  <c r="R17" i="12"/>
  <c r="O17" i="12"/>
  <c r="P17" i="12"/>
  <c r="T17" i="12"/>
  <c r="M17" i="12"/>
  <c r="U17" i="12"/>
  <c r="Q17" i="12"/>
  <c r="S17" i="12"/>
  <c r="B103" i="11"/>
  <c r="F103" i="11"/>
  <c r="G103" i="11"/>
  <c r="D103" i="11"/>
  <c r="J103" i="11"/>
  <c r="E103" i="11"/>
  <c r="C103" i="11"/>
  <c r="B54" i="11"/>
  <c r="F54" i="11"/>
  <c r="G54" i="11"/>
  <c r="C54" i="11"/>
  <c r="D54" i="11"/>
  <c r="I54" i="11"/>
  <c r="E54" i="11"/>
  <c r="J54" i="11"/>
  <c r="H49" i="9"/>
  <c r="H46" i="9"/>
  <c r="H45" i="9"/>
  <c r="B38" i="11"/>
  <c r="F38" i="11"/>
  <c r="J38" i="11"/>
  <c r="C38" i="11"/>
  <c r="D38" i="11"/>
  <c r="H38" i="11"/>
  <c r="I38" i="11"/>
  <c r="E38" i="11"/>
  <c r="G38" i="11"/>
  <c r="B30" i="11"/>
  <c r="F30" i="11"/>
  <c r="J30" i="11"/>
  <c r="C30" i="11"/>
  <c r="D30" i="11"/>
  <c r="H30" i="11"/>
  <c r="I30" i="11"/>
  <c r="E30" i="11"/>
  <c r="G30" i="11"/>
  <c r="H29" i="9"/>
  <c r="E21" i="11"/>
  <c r="I21" i="11"/>
  <c r="J21" i="11"/>
  <c r="F21" i="11"/>
  <c r="C21" i="11"/>
  <c r="G21" i="11"/>
  <c r="H21" i="11"/>
  <c r="D21" i="11"/>
  <c r="B21" i="11"/>
  <c r="B18" i="11"/>
  <c r="F18" i="11"/>
  <c r="J18" i="11"/>
  <c r="G18" i="11"/>
  <c r="D18" i="11"/>
  <c r="H18" i="11"/>
  <c r="I18" i="11"/>
  <c r="E18" i="11"/>
  <c r="C18" i="11"/>
  <c r="H9" i="9"/>
  <c r="E5" i="11"/>
  <c r="I5" i="11"/>
  <c r="F5" i="11"/>
  <c r="C5" i="11"/>
  <c r="G5" i="11"/>
  <c r="D5" i="11"/>
  <c r="H5" i="11"/>
  <c r="B5" i="11"/>
  <c r="J5" i="11"/>
  <c r="H5" i="9"/>
  <c r="H20" i="10"/>
  <c r="E72" i="12"/>
  <c r="F72" i="12"/>
  <c r="C72" i="12"/>
  <c r="G72" i="12"/>
  <c r="D72" i="12"/>
  <c r="J72" i="12"/>
  <c r="B72" i="12"/>
  <c r="H19" i="10"/>
  <c r="C8" i="12"/>
  <c r="G8" i="12"/>
  <c r="D8" i="12"/>
  <c r="E8" i="12"/>
  <c r="I8" i="12"/>
  <c r="F8" i="12"/>
  <c r="B8" i="12"/>
  <c r="J8" i="12"/>
  <c r="H8" i="12"/>
  <c r="D83" i="12"/>
  <c r="J83" i="12"/>
  <c r="E83" i="12"/>
  <c r="B83" i="12"/>
  <c r="F83" i="12"/>
  <c r="C83" i="12"/>
  <c r="G83" i="12"/>
  <c r="D75" i="12"/>
  <c r="J75" i="12"/>
  <c r="B75" i="12"/>
  <c r="F75" i="12"/>
  <c r="C75" i="12"/>
  <c r="E75" i="12"/>
  <c r="G75" i="12"/>
  <c r="D67" i="12"/>
  <c r="J67" i="12"/>
  <c r="B67" i="12"/>
  <c r="F67" i="12"/>
  <c r="C67" i="12"/>
  <c r="G67" i="12"/>
  <c r="E67" i="12"/>
  <c r="D59" i="12"/>
  <c r="J59" i="12"/>
  <c r="B59" i="12"/>
  <c r="F59" i="12"/>
  <c r="G59" i="12"/>
  <c r="E59" i="12"/>
  <c r="C59" i="12"/>
  <c r="D51" i="12"/>
  <c r="J51" i="12"/>
  <c r="B51" i="12"/>
  <c r="F51" i="12"/>
  <c r="G51" i="12"/>
  <c r="C51" i="12"/>
  <c r="E51" i="12"/>
  <c r="Q46" i="10"/>
  <c r="Q30" i="10"/>
  <c r="Q22" i="10"/>
  <c r="B19" i="12"/>
  <c r="F19" i="12"/>
  <c r="J19" i="12"/>
  <c r="G19" i="12"/>
  <c r="D19" i="12"/>
  <c r="H19" i="12"/>
  <c r="E19" i="12"/>
  <c r="I19" i="12"/>
  <c r="C19" i="12"/>
  <c r="Q14" i="10"/>
  <c r="Q6" i="10"/>
  <c r="D86" i="11"/>
  <c r="J86" i="11"/>
  <c r="E86" i="11"/>
  <c r="B86" i="11"/>
  <c r="F86" i="11"/>
  <c r="C86" i="11"/>
  <c r="G86" i="11"/>
  <c r="D70" i="11"/>
  <c r="J70" i="11"/>
  <c r="E70" i="11"/>
  <c r="B70" i="11"/>
  <c r="F70" i="11"/>
  <c r="C70" i="11"/>
  <c r="G70" i="11"/>
  <c r="O98" i="12"/>
  <c r="U98" i="12"/>
  <c r="P98" i="12"/>
  <c r="M98" i="12"/>
  <c r="Q98" i="12"/>
  <c r="N98" i="12"/>
  <c r="R98" i="12"/>
  <c r="M96" i="12"/>
  <c r="Q96" i="12"/>
  <c r="N96" i="12"/>
  <c r="O96" i="12"/>
  <c r="U96" i="12"/>
  <c r="R96" i="12"/>
  <c r="P96" i="12"/>
  <c r="O94" i="12"/>
  <c r="U94" i="12"/>
  <c r="M94" i="12"/>
  <c r="Q94" i="12"/>
  <c r="R94" i="12"/>
  <c r="P94" i="12"/>
  <c r="N94" i="12"/>
  <c r="O86" i="12"/>
  <c r="U86" i="12"/>
  <c r="P86" i="12"/>
  <c r="M86" i="12"/>
  <c r="Q86" i="12"/>
  <c r="N86" i="12"/>
  <c r="R86" i="12"/>
  <c r="O82" i="12"/>
  <c r="U82" i="12"/>
  <c r="M82" i="12"/>
  <c r="Q82" i="12"/>
  <c r="R82" i="12"/>
  <c r="N82" i="12"/>
  <c r="P82" i="12"/>
  <c r="O74" i="12"/>
  <c r="U74" i="12"/>
  <c r="M74" i="12"/>
  <c r="Q74" i="12"/>
  <c r="N74" i="12"/>
  <c r="R74" i="12"/>
  <c r="P74" i="12"/>
  <c r="O70" i="12"/>
  <c r="U70" i="12"/>
  <c r="M70" i="12"/>
  <c r="Q70" i="12"/>
  <c r="N70" i="12"/>
  <c r="P70" i="12"/>
  <c r="R70" i="12"/>
  <c r="O46" i="12"/>
  <c r="S46" i="12"/>
  <c r="P46" i="12"/>
  <c r="M46" i="12"/>
  <c r="Q46" i="12"/>
  <c r="U46" i="12"/>
  <c r="N46" i="12"/>
  <c r="T46" i="12"/>
  <c r="R46" i="12"/>
  <c r="O34" i="12"/>
  <c r="S34" i="12"/>
  <c r="T34" i="12"/>
  <c r="P34" i="12"/>
  <c r="M34" i="12"/>
  <c r="Q34" i="12"/>
  <c r="U34" i="12"/>
  <c r="N34" i="12"/>
  <c r="R34" i="12"/>
  <c r="O26" i="12"/>
  <c r="S26" i="12"/>
  <c r="T26" i="12"/>
  <c r="M26" i="12"/>
  <c r="Q26" i="12"/>
  <c r="U26" i="12"/>
  <c r="N26" i="12"/>
  <c r="R26" i="12"/>
  <c r="P26" i="12"/>
  <c r="M20" i="12"/>
  <c r="Q20" i="12"/>
  <c r="U20" i="12"/>
  <c r="N20" i="12"/>
  <c r="O20" i="12"/>
  <c r="S20" i="12"/>
  <c r="P20" i="12"/>
  <c r="T20" i="12"/>
  <c r="R20" i="12"/>
  <c r="O6" i="12"/>
  <c r="S6" i="12"/>
  <c r="T6" i="12"/>
  <c r="P6" i="12"/>
  <c r="M6" i="12"/>
  <c r="Q6" i="12"/>
  <c r="U6" i="12"/>
  <c r="R6" i="12"/>
  <c r="N6" i="12"/>
  <c r="H42" i="10"/>
  <c r="H34" i="10"/>
  <c r="H10" i="10"/>
  <c r="E100" i="12"/>
  <c r="C100" i="12"/>
  <c r="G100" i="12"/>
  <c r="D100" i="12"/>
  <c r="J100" i="12"/>
  <c r="B100" i="12"/>
  <c r="F100" i="12"/>
  <c r="C40" i="12"/>
  <c r="G40" i="12"/>
  <c r="H40" i="12"/>
  <c r="E40" i="12"/>
  <c r="I40" i="12"/>
  <c r="F40" i="12"/>
  <c r="B40" i="12"/>
  <c r="J40" i="12"/>
  <c r="D40" i="12"/>
  <c r="H23" i="10"/>
  <c r="C102" i="12"/>
  <c r="Q44" i="10"/>
  <c r="D41" i="12"/>
  <c r="H41" i="12"/>
  <c r="I41" i="12"/>
  <c r="B41" i="12"/>
  <c r="F41" i="12"/>
  <c r="J41" i="12"/>
  <c r="C41" i="12"/>
  <c r="G41" i="12"/>
  <c r="E41" i="12"/>
  <c r="N37" i="12"/>
  <c r="R37" i="12"/>
  <c r="O37" i="12"/>
  <c r="P37" i="12"/>
  <c r="T37" i="12"/>
  <c r="Q37" i="12"/>
  <c r="M37" i="12"/>
  <c r="U37" i="12"/>
  <c r="S37" i="12"/>
  <c r="D9" i="12"/>
  <c r="H9" i="12"/>
  <c r="I9" i="12"/>
  <c r="E9" i="12"/>
  <c r="B9" i="12"/>
  <c r="F9" i="12"/>
  <c r="J9" i="12"/>
  <c r="C9" i="12"/>
  <c r="G9" i="12"/>
  <c r="B104" i="11"/>
  <c r="F104" i="11"/>
  <c r="C104" i="11"/>
  <c r="D104" i="11"/>
  <c r="J104" i="11"/>
  <c r="E104" i="11"/>
  <c r="G104" i="11"/>
  <c r="E75" i="11"/>
  <c r="F75" i="11"/>
  <c r="C75" i="11"/>
  <c r="G75" i="11"/>
  <c r="D75" i="11"/>
  <c r="J75" i="11"/>
  <c r="B75" i="11"/>
  <c r="B60" i="11"/>
  <c r="F60" i="11"/>
  <c r="C60" i="11"/>
  <c r="D60" i="11"/>
  <c r="J60" i="11"/>
  <c r="E60" i="11"/>
  <c r="G60" i="11"/>
  <c r="B56" i="11"/>
  <c r="F56" i="11"/>
  <c r="C56" i="11"/>
  <c r="G56" i="11"/>
  <c r="D56" i="11"/>
  <c r="J56" i="11"/>
  <c r="E56" i="11"/>
  <c r="D48" i="11"/>
  <c r="H48" i="11"/>
  <c r="I48" i="11"/>
  <c r="B48" i="11"/>
  <c r="F48" i="11"/>
  <c r="J48" i="11"/>
  <c r="C48" i="11"/>
  <c r="G48" i="11"/>
  <c r="E48" i="11"/>
  <c r="H40" i="9"/>
  <c r="C39" i="11"/>
  <c r="G39" i="11"/>
  <c r="H39" i="11"/>
  <c r="E39" i="11"/>
  <c r="I39" i="11"/>
  <c r="B39" i="11"/>
  <c r="J39" i="11"/>
  <c r="F39" i="11"/>
  <c r="D39" i="11"/>
  <c r="D20" i="11"/>
  <c r="H20" i="11"/>
  <c r="I20" i="11"/>
  <c r="B20" i="11"/>
  <c r="F20" i="11"/>
  <c r="J20" i="11"/>
  <c r="C20" i="11"/>
  <c r="G20" i="11"/>
  <c r="E20" i="11"/>
  <c r="D12" i="11"/>
  <c r="H12" i="11"/>
  <c r="I12" i="11"/>
  <c r="B12" i="11"/>
  <c r="F12" i="11"/>
  <c r="J12" i="11"/>
  <c r="C12" i="11"/>
  <c r="G12" i="11"/>
  <c r="E12" i="11"/>
  <c r="H11" i="9"/>
  <c r="C7" i="11"/>
  <c r="G7" i="11"/>
  <c r="H7" i="11"/>
  <c r="E7" i="11"/>
  <c r="I7" i="11"/>
  <c r="F7" i="11"/>
  <c r="B7" i="11"/>
  <c r="J7" i="11"/>
  <c r="D7" i="11"/>
  <c r="D4" i="11"/>
  <c r="H4" i="11"/>
  <c r="I4" i="11"/>
  <c r="B4" i="11"/>
  <c r="F4" i="11"/>
  <c r="J4" i="11"/>
  <c r="C4" i="11"/>
  <c r="G4" i="11"/>
  <c r="E4" i="11"/>
  <c r="H6" i="10"/>
  <c r="C90" i="12"/>
  <c r="G90" i="12"/>
  <c r="J90" i="12"/>
  <c r="E90" i="12"/>
  <c r="F90" i="12"/>
  <c r="B90" i="12"/>
  <c r="D90" i="12"/>
  <c r="H29" i="10"/>
  <c r="N73" i="12"/>
  <c r="R73" i="12"/>
  <c r="P73" i="12"/>
  <c r="Q73" i="12"/>
  <c r="U73" i="12"/>
  <c r="M73" i="12"/>
  <c r="O73" i="12"/>
  <c r="B39" i="12"/>
  <c r="F39" i="12"/>
  <c r="J39" i="12"/>
  <c r="G39" i="12"/>
  <c r="C39" i="12"/>
  <c r="D39" i="12"/>
  <c r="H39" i="12"/>
  <c r="I39" i="12"/>
  <c r="E39" i="12"/>
  <c r="Q34" i="10"/>
  <c r="P27" i="12"/>
  <c r="T27" i="12"/>
  <c r="M27" i="12"/>
  <c r="U27" i="12"/>
  <c r="N27" i="12"/>
  <c r="R27" i="12"/>
  <c r="O27" i="12"/>
  <c r="S27" i="12"/>
  <c r="Q27" i="12"/>
  <c r="B7" i="12"/>
  <c r="F7" i="12"/>
  <c r="J7" i="12"/>
  <c r="G7" i="12"/>
  <c r="D7" i="12"/>
  <c r="H7" i="12"/>
  <c r="E7" i="12"/>
  <c r="I7" i="12"/>
  <c r="C7" i="12"/>
  <c r="B100" i="11"/>
  <c r="F100" i="11"/>
  <c r="C100" i="11"/>
  <c r="D100" i="11"/>
  <c r="J100" i="11"/>
  <c r="E100" i="11"/>
  <c r="G100" i="11"/>
  <c r="H14" i="10"/>
  <c r="BP14" i="27" l="1"/>
  <c r="BP16" i="27"/>
  <c r="A10" i="11"/>
  <c r="A9" i="9"/>
  <c r="A11" i="11" l="1"/>
  <c r="A10" i="9"/>
  <c r="A11" i="9" l="1"/>
  <c r="A12" i="11"/>
  <c r="A12" i="9" l="1"/>
  <c r="A13" i="11"/>
  <c r="A14" i="11" l="1"/>
  <c r="A13" i="9"/>
  <c r="A15" i="11" l="1"/>
  <c r="A14" i="9"/>
  <c r="A16" i="11" l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BJ17" i="27" l="1"/>
  <c r="AO17" i="27"/>
  <c r="AM17" i="27"/>
  <c r="AZ17" i="27"/>
  <c r="BJ16" i="27"/>
  <c r="AO16" i="27"/>
  <c r="AM16" i="27"/>
  <c r="AZ16" i="27"/>
  <c r="BN16" i="27" l="1"/>
  <c r="BR16" i="27" s="1"/>
  <c r="BM16" i="27"/>
  <c r="BQ16" i="27" s="1"/>
  <c r="BF17" i="27"/>
  <c r="BE17" i="27"/>
  <c r="BF16" i="27"/>
  <c r="BE16" i="27"/>
  <c r="AM14" i="27"/>
  <c r="AZ14" i="27"/>
  <c r="BJ14" i="27"/>
  <c r="AO14" i="27"/>
  <c r="AT17" i="27"/>
  <c r="AU17" i="27"/>
  <c r="AZ15" i="27"/>
  <c r="AO15" i="27"/>
  <c r="AM15" i="27"/>
  <c r="BJ15" i="27"/>
  <c r="AT16" i="27"/>
  <c r="AU16" i="27"/>
  <c r="BN17" i="27"/>
  <c r="BR17" i="27" s="1"/>
  <c r="BM17" i="27"/>
  <c r="BQ17" i="27" s="1"/>
  <c r="BN15" i="27" l="1"/>
  <c r="BR15" i="27" s="1"/>
  <c r="BM15" i="27"/>
  <c r="BQ15" i="27" s="1"/>
  <c r="AU14" i="27"/>
  <c r="AV14" i="27" s="1"/>
  <c r="AT14" i="27"/>
  <c r="BT14" i="27" s="1"/>
  <c r="BU14" i="27" s="1"/>
  <c r="AV17" i="27"/>
  <c r="BT17" i="27"/>
  <c r="BU17" i="27" s="1"/>
  <c r="BM14" i="27"/>
  <c r="BQ14" i="27" s="1"/>
  <c r="BN14" i="27"/>
  <c r="BR14" i="27" s="1"/>
  <c r="AT15" i="27"/>
  <c r="AU15" i="27"/>
  <c r="BE14" i="27"/>
  <c r="BF14" i="27"/>
  <c r="BJ18" i="27"/>
  <c r="AZ18" i="27"/>
  <c r="AO18" i="27"/>
  <c r="AM18" i="27"/>
  <c r="AV16" i="27"/>
  <c r="BT16" i="27"/>
  <c r="BU16" i="27" s="1"/>
  <c r="BF15" i="27"/>
  <c r="BE15" i="27"/>
  <c r="BW16" i="27" l="1"/>
  <c r="BX16" i="27" s="1"/>
  <c r="BW17" i="27"/>
  <c r="BX17" i="27" s="1"/>
  <c r="BW14" i="27"/>
  <c r="BX14" i="27" s="1"/>
  <c r="AU18" i="27"/>
  <c r="AT18" i="27"/>
  <c r="AV15" i="27"/>
  <c r="BT15" i="27"/>
  <c r="BU15" i="27" s="1"/>
  <c r="BE18" i="27"/>
  <c r="BF18" i="27"/>
  <c r="BN18" i="27"/>
  <c r="BR18" i="27" s="1"/>
  <c r="BM18" i="27"/>
  <c r="BQ18" i="27" s="1"/>
  <c r="BW15" i="27" l="1"/>
  <c r="BX15" i="27" s="1"/>
  <c r="AV18" i="27"/>
  <c r="BT18" i="27"/>
  <c r="BU18" i="27" s="1"/>
  <c r="BW18" i="27" l="1"/>
  <c r="BX18" i="27" s="1"/>
  <c r="BU11" i="27" l="1"/>
  <c r="BW11" i="27"/>
  <c r="BW10" i="27" s="1"/>
  <c r="BX11" i="27" l="1"/>
</calcChain>
</file>

<file path=xl/comments1.xml><?xml version="1.0" encoding="utf-8"?>
<comments xmlns="http://schemas.openxmlformats.org/spreadsheetml/2006/main">
  <authors>
    <author xml:space="preserve">Yesica Gerez (Open)
</author>
    <author>Benitez, Maria Ines (LATCO - Buenos Aires)</author>
    <author>Benitez, Maria Ines (AR - Buenos Aires)</author>
  </authors>
  <commentList>
    <comment ref="BA8" authorId="0" shapeId="0">
      <text>
        <r>
          <rPr>
            <b/>
            <sz val="9"/>
            <color indexed="81"/>
            <rFont val="Tahoma"/>
            <family val="2"/>
          </rPr>
          <t>Yesica Gerez (Open)
:</t>
        </r>
        <r>
          <rPr>
            <sz val="9"/>
            <color indexed="81"/>
            <rFont val="Tahoma"/>
            <family val="2"/>
          </rPr>
          <t xml:space="preserve">
Lo cambie según la normativa. 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>Yesica Gerez (Open)
:</t>
        </r>
        <r>
          <rPr>
            <sz val="9"/>
            <color indexed="81"/>
            <rFont val="Tahoma"/>
            <family val="2"/>
          </rPr>
          <t xml:space="preserve">
Según Martin es igual a la fecha de accidente</t>
        </r>
      </text>
    </comment>
    <comment ref="O13" authorId="0" shapeId="0">
      <text>
        <r>
          <rPr>
            <b/>
            <sz val="9"/>
            <color indexed="81"/>
            <rFont val="Tahoma"/>
            <family val="2"/>
          </rPr>
          <t>Yesica Gerez (Open)
:</t>
        </r>
        <r>
          <rPr>
            <sz val="9"/>
            <color indexed="81"/>
            <rFont val="Tahoma"/>
            <family val="2"/>
          </rPr>
          <t xml:space="preserve">
Quizas deba tomar Porc. Incap de Banda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Benitez, Maria Ines (LATCO - Buenos Aires):</t>
        </r>
        <r>
          <rPr>
            <sz val="9"/>
            <color indexed="81"/>
            <rFont val="Tahoma"/>
            <family val="2"/>
          </rPr>
          <t xml:space="preserve">
cuando esté en cero completar con la fecha de cierre</t>
        </r>
      </text>
    </comment>
    <comment ref="Z13" authorId="2" shapeId="0">
      <text>
        <r>
          <rPr>
            <b/>
            <sz val="9"/>
            <color indexed="81"/>
            <rFont val="Tahoma"/>
            <family val="2"/>
          </rPr>
          <t>Benitez, Maria Ines (AR - Buenos Aires):</t>
        </r>
        <r>
          <rPr>
            <sz val="9"/>
            <color indexed="81"/>
            <rFont val="Tahoma"/>
            <family val="2"/>
          </rPr>
          <t xml:space="preserve">
se hace un vlookup  entre la columna consecuencia y el tipo de reserva detallado arriba.
</t>
        </r>
      </text>
    </comment>
  </commentList>
</comments>
</file>

<file path=xl/sharedStrings.xml><?xml version="1.0" encoding="utf-8"?>
<sst xmlns="http://schemas.openxmlformats.org/spreadsheetml/2006/main" count="381" uniqueCount="191">
  <si>
    <t>Vm</t>
  </si>
  <si>
    <t>Vp</t>
  </si>
  <si>
    <t>Vt</t>
  </si>
  <si>
    <t>M</t>
  </si>
  <si>
    <t>Tabla GAM 71</t>
  </si>
  <si>
    <t>px</t>
  </si>
  <si>
    <t>qx</t>
  </si>
  <si>
    <t>Dx</t>
  </si>
  <si>
    <t>Nx</t>
  </si>
  <si>
    <t>Back</t>
  </si>
  <si>
    <t>Female</t>
  </si>
  <si>
    <t>VP1</t>
  </si>
  <si>
    <t>VP2</t>
  </si>
  <si>
    <t>VP3</t>
  </si>
  <si>
    <t>VT</t>
  </si>
  <si>
    <t>Muerte</t>
  </si>
  <si>
    <t>GAM 71</t>
  </si>
  <si>
    <t>Tabla MI 85</t>
  </si>
  <si>
    <t>q(x;0;2)</t>
  </si>
  <si>
    <t>q(x;0;3)</t>
  </si>
  <si>
    <t>q(x;0;4)</t>
  </si>
  <si>
    <t>E(x;1)</t>
  </si>
  <si>
    <t>a(x;0;1;12)</t>
  </si>
  <si>
    <t>i =</t>
  </si>
  <si>
    <t>v =</t>
  </si>
  <si>
    <t>ILPT</t>
  </si>
  <si>
    <t>a(X,X+1;Masc;12)</t>
  </si>
  <si>
    <t>a(X,X+2;Masc;12)</t>
  </si>
  <si>
    <t>a(X,X+3;Masc;12)</t>
  </si>
  <si>
    <t>a(X,64;Masc;12)</t>
  </si>
  <si>
    <t>a(X,65;Masc;12)</t>
  </si>
  <si>
    <t>a(X,w;Masc;12)</t>
  </si>
  <si>
    <t>a(X,X+1;Fem;12)</t>
  </si>
  <si>
    <t>a(X,X+2;Fem;12)</t>
  </si>
  <si>
    <t>a(X,X+3;Fem;12)</t>
  </si>
  <si>
    <t>a(X,59;Fem;12)</t>
  </si>
  <si>
    <t>a(X,60;Fem;12)</t>
  </si>
  <si>
    <t>a(X,w;Fem;12)</t>
  </si>
  <si>
    <t>q(x;0;5)</t>
  </si>
  <si>
    <t>q(x,x,x+1)</t>
  </si>
  <si>
    <t>MASCULINO</t>
  </si>
  <si>
    <t>X</t>
  </si>
  <si>
    <t>E(X,X+1;Masc)</t>
  </si>
  <si>
    <t>E(X,X+2;Masc)</t>
  </si>
  <si>
    <t>E(X,X+3;Masc)</t>
  </si>
  <si>
    <t>E(X,X+4;Masc)</t>
  </si>
  <si>
    <t>FEMENINO</t>
  </si>
  <si>
    <t>E(X,X+1;Fem)</t>
  </si>
  <si>
    <t>E(X,X+2;Fem)</t>
  </si>
  <si>
    <t>E(X,59;Fem)</t>
  </si>
  <si>
    <t>E(X,64;Masc)</t>
  </si>
  <si>
    <t xml:space="preserve">MI 85 </t>
  </si>
  <si>
    <t>Male</t>
  </si>
  <si>
    <t>Age</t>
  </si>
  <si>
    <t>lx</t>
  </si>
  <si>
    <t>dx</t>
  </si>
  <si>
    <t>E(X,X+3;Fem)</t>
  </si>
  <si>
    <t>E(X,X+4;Fem)</t>
  </si>
  <si>
    <t>q(x;0;6)</t>
  </si>
  <si>
    <t>q(x;0;7)</t>
  </si>
  <si>
    <t>a(X,X+4;Masc;12)</t>
  </si>
  <si>
    <t>a(X,X+5;Masc;12)</t>
  </si>
  <si>
    <t>a(X,X+6;Masc;12)</t>
  </si>
  <si>
    <t>E(X,X+5;Masc)</t>
  </si>
  <si>
    <t>E(X,X+6;Masc)</t>
  </si>
  <si>
    <t>N</t>
  </si>
  <si>
    <t>F_EMISION_DICTAMEN</t>
  </si>
  <si>
    <t>M_SEXO</t>
  </si>
  <si>
    <t>P_INCA</t>
  </si>
  <si>
    <t>M_HIPOACUSIA</t>
  </si>
  <si>
    <t>F_NACIMIENTO</t>
  </si>
  <si>
    <t>F_ACCIDENTE</t>
  </si>
  <si>
    <t>F_DENUNCIA</t>
  </si>
  <si>
    <t>TIPO DE RESERVA</t>
  </si>
  <si>
    <t>TIPO</t>
  </si>
  <si>
    <t>RVA CIA</t>
  </si>
  <si>
    <t>INCAP ILPP</t>
  </si>
  <si>
    <t>P&lt;50%</t>
  </si>
  <si>
    <t>50&gt;P&gt;66%</t>
  </si>
  <si>
    <t>ILPP(t)</t>
  </si>
  <si>
    <t>Vmi</t>
  </si>
  <si>
    <t>ILPT(t)</t>
  </si>
  <si>
    <t>Vpi</t>
  </si>
  <si>
    <t>x+r</t>
  </si>
  <si>
    <t>ILPP &lt;50%</t>
  </si>
  <si>
    <t>Vti</t>
  </si>
  <si>
    <t>M1</t>
  </si>
  <si>
    <t>M4</t>
  </si>
  <si>
    <t>M2</t>
  </si>
  <si>
    <t>M3</t>
  </si>
  <si>
    <t>M5</t>
  </si>
  <si>
    <t>t=0</t>
  </si>
  <si>
    <t>Dictamen</t>
  </si>
  <si>
    <t>q(x;0;1)</t>
  </si>
  <si>
    <t>a(X,X+4;Fem;12)</t>
  </si>
  <si>
    <t>a(X,X+5;Fem;12)</t>
  </si>
  <si>
    <t>a(X,X+6;Fem;12)</t>
  </si>
  <si>
    <t>ok</t>
  </si>
  <si>
    <t>Q</t>
  </si>
  <si>
    <t>r</t>
  </si>
  <si>
    <t>z</t>
  </si>
  <si>
    <t>50%&lt;ILPP&lt;66%</t>
  </si>
  <si>
    <t>q(x+r,x+r,x+z)</t>
  </si>
  <si>
    <t>E(x+r,x+z)</t>
  </si>
  <si>
    <t>GI</t>
  </si>
  <si>
    <t>ISIPA 11-2009</t>
  </si>
  <si>
    <t>ISIPA t</t>
  </si>
  <si>
    <t>a(x+r+t,x+z+t,w,12)</t>
  </si>
  <si>
    <t>GAM71</t>
  </si>
  <si>
    <t>MI85</t>
  </si>
  <si>
    <t>Vgti</t>
  </si>
  <si>
    <t>Vgt</t>
  </si>
  <si>
    <t>Fecha</t>
  </si>
  <si>
    <t>Rva sg/caso</t>
  </si>
  <si>
    <t>M_JUIC_19097</t>
  </si>
  <si>
    <t>VG</t>
  </si>
  <si>
    <t>Dif $</t>
  </si>
  <si>
    <t>Dif %</t>
  </si>
  <si>
    <t>Datos según compañía</t>
  </si>
  <si>
    <t>EDAD pmi (x)</t>
  </si>
  <si>
    <t>Para cálculos DTT</t>
  </si>
  <si>
    <t>Fecha cierre</t>
  </si>
  <si>
    <t>Factor hip.</t>
  </si>
  <si>
    <t xml:space="preserve">M1: </t>
  </si>
  <si>
    <t>M2:</t>
  </si>
  <si>
    <t>M3:</t>
  </si>
  <si>
    <t>M4:</t>
  </si>
  <si>
    <t>M5:</t>
  </si>
  <si>
    <t>Ley 24.557 - Artículo 11 - Inciso 4 - Apartados a)</t>
  </si>
  <si>
    <t>Ley 24.557 - Artículo 11 - Inciso 4 - Apartados b)</t>
  </si>
  <si>
    <t>Ley 24.557 - Artículo 11 - Inciso 4 - Apartados c)</t>
  </si>
  <si>
    <t>Ley 26.773 - Artículo 3</t>
  </si>
  <si>
    <t>Referencia de los códigos</t>
  </si>
  <si>
    <t>MUERTE</t>
  </si>
  <si>
    <t>Pago acumulado</t>
  </si>
  <si>
    <t>Ley 24.557 - Artículos 14 - Inciso 2 - Apartados a) y b); y  15 - Inciso 2</t>
  </si>
  <si>
    <t>Consecuencia</t>
  </si>
  <si>
    <t xml:space="preserve">Tipo de reserva </t>
  </si>
  <si>
    <t>Nombre Trabajador</t>
  </si>
  <si>
    <t>PINTOS, GUSTAVO ALFONSO</t>
  </si>
  <si>
    <t>PEREYRA, CESAR BAUTISTA</t>
  </si>
  <si>
    <t>GODOY, JUAN MANUEL</t>
  </si>
  <si>
    <t>PROTS, RICARDO MARTIN</t>
  </si>
  <si>
    <t>Siniestro</t>
  </si>
  <si>
    <t>Grado</t>
  </si>
  <si>
    <t>Contrato</t>
  </si>
  <si>
    <t>Origen</t>
  </si>
  <si>
    <t>SiniestroAnterior Enfermedad</t>
  </si>
  <si>
    <t>IBM</t>
  </si>
  <si>
    <t>Interes</t>
  </si>
  <si>
    <t>Reserva</t>
  </si>
  <si>
    <t>Grave</t>
  </si>
  <si>
    <t>CTRO.TRABAJO HABITUAL</t>
  </si>
  <si>
    <t>IR O VOLVER DEL TRABAJO</t>
  </si>
  <si>
    <t>DESPLAZ. EN JORN.LABORAL</t>
  </si>
  <si>
    <t>Fallecimiento</t>
  </si>
  <si>
    <t>OTRO CTRO.O LUGAR DE TRAB</t>
  </si>
  <si>
    <t>5-214275</t>
  </si>
  <si>
    <t>0-424096</t>
  </si>
  <si>
    <t>0-425818</t>
  </si>
  <si>
    <t>0-420087</t>
  </si>
  <si>
    <t xml:space="preserve">x+r </t>
  </si>
  <si>
    <t>it</t>
  </si>
  <si>
    <t>Vpt</t>
  </si>
  <si>
    <t>Reserva de ILP - Casos E</t>
  </si>
  <si>
    <t>In itínere</t>
  </si>
  <si>
    <t>IBM_Ajustado</t>
  </si>
  <si>
    <t>Indice</t>
  </si>
  <si>
    <t>SE MODIFICA A PARTIR DE CADA SEPTIEMBRE (SUBE 5%) HASTA 100%</t>
  </si>
  <si>
    <t>SI</t>
  </si>
  <si>
    <t>NO</t>
  </si>
  <si>
    <t>in itínere?</t>
  </si>
  <si>
    <t>Fecha Alta</t>
  </si>
  <si>
    <t>Asociart S.A. ART</t>
  </si>
  <si>
    <t>C/ Honorarios</t>
  </si>
  <si>
    <t>WP 24101-1-1</t>
  </si>
  <si>
    <t>4-220006</t>
  </si>
  <si>
    <t>TORRES, DANIEL ALEJANDRO</t>
  </si>
  <si>
    <t>Revisión Limitada al 30-09-2018</t>
  </si>
  <si>
    <t>IBM Cálculo (Ajustado)</t>
  </si>
  <si>
    <t>Rva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</si>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</sst>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%"/>
    <numFmt numFmtId="167" formatCode="0.0"/>
    <numFmt numFmtId="168" formatCode="0.0000"/>
    <numFmt numFmtId="169" formatCode="_(* #,##0_);_(* \(#,##0\);_(* &quot;-&quot;??_);_(@_)"/>
    <numFmt numFmtId="170" formatCode="_(* #,##0.000000000000000_);_(* \(#,##0.000000000000000\);_(* &quot;-&quot;??_);_(@_)"/>
    <numFmt numFmtId="171" formatCode="_(* #,##0.0000000000000000_);_(* \(#,##0.0000000000000000\);_(* &quot;-&quot;??_);_(@_)"/>
    <numFmt numFmtId="172" formatCode="_(* #,##0.0000000000000_);_(* \(#,##0.0000000000000\);_(* &quot;-&quot;??_);_(@_)"/>
    <numFmt numFmtId="173" formatCode="_(* #,##0.000_);_(* \(#,##0.000\);_(* &quot;-&quot;??_);_(@_)"/>
    <numFmt numFmtId="174" formatCode="_(* #,##0.0000_);_(* \(#,##0.0000\);_(* &quot;-&quot;??_);_(@_)"/>
    <numFmt numFmtId="175" formatCode="_(* #,##0.000000_);_(* \(#,##0.000000\);_(* &quot;-&quot;??_);_(@_)"/>
    <numFmt numFmtId="176" formatCode="_(* #,##0.0000_);_(* \(#,##0.0000\);_(* &quot;-&quot;????_);_(@_)"/>
    <numFmt numFmtId="177" formatCode="0.000000000"/>
    <numFmt numFmtId="178" formatCode="#,##0.0000"/>
    <numFmt numFmtId="179" formatCode="#,##0.0000000"/>
    <numFmt numFmtId="180" formatCode="_(* #,##0.00000_);_(* \(#,##0.00000\);_(* &quot;-&quot;??_);_(@_)"/>
    <numFmt numFmtId="181" formatCode="_(* #,##0.00000_);_(* \(#,##0.00000\);_(* &quot;-&quot;????_);_(@_)"/>
    <numFmt numFmtId="182" formatCode="_(* #,##0.0000000_);_(* \(#,##0.0000000\);_(* &quot;-&quot;??_);_(@_)"/>
    <numFmt numFmtId="183" formatCode="dd/mm/yyyy;@"/>
    <numFmt numFmtId="184" formatCode="_-* #,##0.00\ _€_-;\-* #,##0.00\ _€_-;_-* &quot;-&quot;??\ _€_-;_-@_-"/>
    <numFmt numFmtId="185" formatCode="[$-10409]dd/mm/yyyy"/>
    <numFmt numFmtId="186" formatCode="#,##0.0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7" fillId="0" borderId="0"/>
    <xf numFmtId="0" fontId="16" fillId="21" borderId="2" applyNumberFormat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30" fillId="0" borderId="0"/>
    <xf numFmtId="0" fontId="11" fillId="23" borderId="7" applyNumberFormat="0" applyFont="0" applyAlignment="0" applyProtection="0"/>
    <xf numFmtId="0" fontId="25" fillId="20" borderId="8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38" fillId="0" borderId="0"/>
    <xf numFmtId="165" fontId="2" fillId="0" borderId="0" applyFont="0" applyFill="0" applyBorder="0" applyAlignment="0" applyProtection="0"/>
    <xf numFmtId="0" fontId="1" fillId="0" borderId="0"/>
    <xf numFmtId="18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306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Continuous"/>
    </xf>
    <xf numFmtId="171" fontId="4" fillId="0" borderId="10" xfId="74" applyNumberFormat="1" applyFont="1" applyBorder="1" applyAlignment="1">
      <alignment horizontal="centerContinuous"/>
    </xf>
    <xf numFmtId="170" fontId="4" fillId="0" borderId="0" xfId="74" applyNumberFormat="1" applyFont="1" applyAlignment="1">
      <alignment horizontal="centerContinuous"/>
    </xf>
    <xf numFmtId="171" fontId="4" fillId="0" borderId="0" xfId="74" applyNumberFormat="1" applyFont="1" applyAlignment="1">
      <alignment horizontal="centerContinuous"/>
    </xf>
    <xf numFmtId="0" fontId="4" fillId="0" borderId="11" xfId="0" applyFont="1" applyBorder="1" applyAlignment="1">
      <alignment horizontal="center"/>
    </xf>
    <xf numFmtId="171" fontId="4" fillId="0" borderId="11" xfId="74" quotePrefix="1" applyNumberFormat="1" applyFont="1" applyBorder="1" applyAlignment="1">
      <alignment horizontal="center"/>
    </xf>
    <xf numFmtId="170" fontId="4" fillId="0" borderId="11" xfId="74" quotePrefix="1" applyNumberFormat="1" applyFont="1" applyBorder="1" applyAlignment="1">
      <alignment horizontal="center"/>
    </xf>
    <xf numFmtId="0" fontId="0" fillId="0" borderId="11" xfId="0" applyBorder="1"/>
    <xf numFmtId="0" fontId="4" fillId="0" borderId="12" xfId="0" applyFont="1" applyBorder="1" applyAlignment="1">
      <alignment horizontal="centerContinuous"/>
    </xf>
    <xf numFmtId="170" fontId="4" fillId="0" borderId="12" xfId="0" applyNumberFormat="1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1" xfId="0" quotePrefix="1" applyFont="1" applyBorder="1" applyAlignment="1">
      <alignment horizontal="center"/>
    </xf>
    <xf numFmtId="170" fontId="4" fillId="0" borderId="11" xfId="0" quotePrefix="1" applyNumberFormat="1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Continuous"/>
    </xf>
    <xf numFmtId="169" fontId="0" fillId="0" borderId="0" xfId="29" applyNumberFormat="1" applyFont="1"/>
    <xf numFmtId="177" fontId="0" fillId="0" borderId="11" xfId="0" applyNumberFormat="1" applyBorder="1"/>
    <xf numFmtId="174" fontId="0" fillId="0" borderId="0" xfId="0" applyNumberFormat="1"/>
    <xf numFmtId="175" fontId="2" fillId="0" borderId="11" xfId="74" applyNumberFormat="1" applyBorder="1"/>
    <xf numFmtId="3" fontId="0" fillId="0" borderId="11" xfId="0" applyNumberFormat="1" applyBorder="1"/>
    <xf numFmtId="178" fontId="0" fillId="0" borderId="11" xfId="0" applyNumberFormat="1" applyBorder="1"/>
    <xf numFmtId="179" fontId="0" fillId="0" borderId="11" xfId="0" applyNumberFormat="1" applyBorder="1"/>
    <xf numFmtId="0" fontId="6" fillId="0" borderId="0" xfId="81" applyAlignment="1" applyProtection="1"/>
    <xf numFmtId="3" fontId="0" fillId="0" borderId="11" xfId="0" applyNumberFormat="1" applyBorder="1" applyAlignment="1">
      <alignment wrapText="1"/>
    </xf>
    <xf numFmtId="3" fontId="0" fillId="0" borderId="0" xfId="0" applyNumberFormat="1"/>
    <xf numFmtId="0" fontId="0" fillId="0" borderId="14" xfId="0" applyFill="1" applyBorder="1" applyAlignment="1">
      <alignment wrapText="1"/>
    </xf>
    <xf numFmtId="167" fontId="0" fillId="0" borderId="14" xfId="0" applyNumberFormat="1" applyFill="1" applyBorder="1" applyAlignment="1">
      <alignment wrapText="1"/>
    </xf>
    <xf numFmtId="9" fontId="0" fillId="0" borderId="0" xfId="92" applyFont="1"/>
    <xf numFmtId="0" fontId="0" fillId="0" borderId="0" xfId="0" applyFill="1"/>
    <xf numFmtId="0" fontId="0" fillId="0" borderId="15" xfId="0" applyBorder="1"/>
    <xf numFmtId="174" fontId="0" fillId="0" borderId="0" xfId="0" applyNumberFormat="1" applyFill="1"/>
    <xf numFmtId="169" fontId="0" fillId="0" borderId="0" xfId="29" applyNumberFormat="1" applyFont="1" applyFill="1"/>
    <xf numFmtId="0" fontId="10" fillId="0" borderId="11" xfId="0" applyFont="1" applyBorder="1" applyAlignment="1">
      <alignment horizontal="center"/>
    </xf>
    <xf numFmtId="169" fontId="0" fillId="0" borderId="11" xfId="29" applyNumberFormat="1" applyFont="1" applyBorder="1"/>
    <xf numFmtId="174" fontId="2" fillId="0" borderId="11" xfId="29" applyNumberFormat="1" applyBorder="1"/>
    <xf numFmtId="174" fontId="0" fillId="0" borderId="11" xfId="29" applyNumberFormat="1" applyFont="1" applyBorder="1"/>
    <xf numFmtId="182" fontId="0" fillId="0" borderId="0" xfId="29" applyNumberFormat="1" applyFont="1"/>
    <xf numFmtId="180" fontId="2" fillId="0" borderId="11" xfId="29" applyNumberFormat="1" applyBorder="1"/>
    <xf numFmtId="9" fontId="0" fillId="0" borderId="0" xfId="92" applyFont="1" applyFill="1"/>
    <xf numFmtId="169" fontId="0" fillId="0" borderId="11" xfId="0" applyNumberFormat="1" applyBorder="1"/>
    <xf numFmtId="0" fontId="4" fillId="0" borderId="13" xfId="0" quotePrefix="1" applyFont="1" applyBorder="1" applyAlignment="1">
      <alignment horizontal="center"/>
    </xf>
    <xf numFmtId="174" fontId="0" fillId="0" borderId="0" xfId="29" applyNumberFormat="1" applyFont="1" applyFill="1"/>
    <xf numFmtId="170" fontId="4" fillId="0" borderId="13" xfId="74" applyNumberFormat="1" applyFont="1" applyBorder="1" applyAlignment="1">
      <alignment horizontal="centerContinuous"/>
    </xf>
    <xf numFmtId="170" fontId="4" fillId="0" borderId="12" xfId="74" applyNumberFormat="1" applyFont="1" applyBorder="1" applyAlignment="1">
      <alignment horizontal="centerContinuous"/>
    </xf>
    <xf numFmtId="171" fontId="4" fillId="0" borderId="12" xfId="74" applyNumberFormat="1" applyFont="1" applyBorder="1" applyAlignment="1">
      <alignment horizontal="centerContinuous"/>
    </xf>
    <xf numFmtId="171" fontId="4" fillId="0" borderId="16" xfId="74" applyNumberFormat="1" applyFont="1" applyBorder="1" applyAlignment="1">
      <alignment horizontal="centerContinuous"/>
    </xf>
    <xf numFmtId="0" fontId="8" fillId="0" borderId="10" xfId="0" applyFont="1" applyFill="1" applyBorder="1" applyAlignment="1"/>
    <xf numFmtId="0" fontId="4" fillId="0" borderId="17" xfId="0" quotePrefix="1" applyFont="1" applyBorder="1" applyAlignment="1">
      <alignment horizontal="center"/>
    </xf>
    <xf numFmtId="180" fontId="0" fillId="0" borderId="17" xfId="29" applyNumberFormat="1" applyFont="1" applyBorder="1"/>
    <xf numFmtId="177" fontId="0" fillId="0" borderId="17" xfId="0" applyNumberFormat="1" applyBorder="1"/>
    <xf numFmtId="0" fontId="4" fillId="0" borderId="10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180" fontId="0" fillId="0" borderId="10" xfId="29" applyNumberFormat="1" applyFont="1" applyBorder="1"/>
    <xf numFmtId="180" fontId="0" fillId="0" borderId="0" xfId="29" applyNumberFormat="1" applyFont="1" applyBorder="1"/>
    <xf numFmtId="177" fontId="0" fillId="0" borderId="10" xfId="0" applyNumberFormat="1" applyBorder="1"/>
    <xf numFmtId="177" fontId="0" fillId="0" borderId="0" xfId="0" applyNumberFormat="1" applyBorder="1"/>
    <xf numFmtId="180" fontId="2" fillId="0" borderId="0" xfId="29" applyNumberFormat="1" applyBorder="1"/>
    <xf numFmtId="175" fontId="0" fillId="0" borderId="17" xfId="0" applyNumberFormat="1" applyBorder="1"/>
    <xf numFmtId="175" fontId="0" fillId="0" borderId="0" xfId="0" applyNumberFormat="1" applyFill="1" applyBorder="1"/>
    <xf numFmtId="175" fontId="0" fillId="0" borderId="10" xfId="0" applyNumberFormat="1" applyBorder="1"/>
    <xf numFmtId="175" fontId="0" fillId="0" borderId="0" xfId="0" applyNumberFormat="1" applyBorder="1"/>
    <xf numFmtId="175" fontId="2" fillId="0" borderId="0" xfId="74" applyNumberFormat="1" applyBorder="1"/>
    <xf numFmtId="0" fontId="0" fillId="0" borderId="0" xfId="0" applyAlignment="1">
      <alignment horizontal="center"/>
    </xf>
    <xf numFmtId="0" fontId="8" fillId="24" borderId="13" xfId="0" applyFont="1" applyFill="1" applyBorder="1"/>
    <xf numFmtId="0" fontId="8" fillId="24" borderId="16" xfId="0" applyFont="1" applyFill="1" applyBorder="1"/>
    <xf numFmtId="181" fontId="0" fillId="0" borderId="11" xfId="0" applyNumberFormat="1" applyBorder="1"/>
    <xf numFmtId="169" fontId="0" fillId="0" borderId="0" xfId="29" applyNumberFormat="1" applyFont="1" applyBorder="1"/>
    <xf numFmtId="0" fontId="8" fillId="24" borderId="13" xfId="0" applyFont="1" applyFill="1" applyBorder="1" applyAlignment="1">
      <alignment horizontal="center"/>
    </xf>
    <xf numFmtId="0" fontId="6" fillId="0" borderId="0" xfId="81" applyAlignment="1" applyProtection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3" fontId="0" fillId="0" borderId="18" xfId="0" applyNumberFormat="1" applyBorder="1" applyAlignment="1">
      <alignment wrapText="1"/>
    </xf>
    <xf numFmtId="176" fontId="0" fillId="0" borderId="11" xfId="0" applyNumberFormat="1" applyBorder="1"/>
    <xf numFmtId="0" fontId="8" fillId="0" borderId="11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177" fontId="0" fillId="0" borderId="0" xfId="0" applyNumberFormat="1"/>
    <xf numFmtId="0" fontId="0" fillId="0" borderId="0" xfId="92" applyNumberFormat="1" applyFont="1"/>
    <xf numFmtId="174" fontId="2" fillId="0" borderId="0" xfId="29" applyNumberFormat="1" applyBorder="1"/>
    <xf numFmtId="174" fontId="2" fillId="0" borderId="16" xfId="29" applyNumberFormat="1" applyBorder="1"/>
    <xf numFmtId="0" fontId="4" fillId="0" borderId="16" xfId="0" applyFont="1" applyFill="1" applyBorder="1" applyAlignment="1">
      <alignment horizontal="centerContinuous"/>
    </xf>
    <xf numFmtId="0" fontId="4" fillId="0" borderId="11" xfId="0" quotePrefix="1" applyFont="1" applyFill="1" applyBorder="1" applyAlignment="1">
      <alignment horizontal="center"/>
    </xf>
    <xf numFmtId="174" fontId="2" fillId="0" borderId="11" xfId="29" applyNumberFormat="1" applyFill="1" applyBorder="1"/>
    <xf numFmtId="172" fontId="4" fillId="0" borderId="16" xfId="0" applyNumberFormat="1" applyFont="1" applyFill="1" applyBorder="1" applyAlignment="1">
      <alignment horizontal="centerContinuous"/>
    </xf>
    <xf numFmtId="172" fontId="4" fillId="0" borderId="11" xfId="0" quotePrefix="1" applyNumberFormat="1" applyFont="1" applyFill="1" applyBorder="1" applyAlignment="1">
      <alignment horizontal="center"/>
    </xf>
    <xf numFmtId="174" fontId="2" fillId="0" borderId="0" xfId="29" applyNumberFormat="1" applyFill="1" applyBorder="1"/>
    <xf numFmtId="0" fontId="0" fillId="0" borderId="11" xfId="0" applyFill="1" applyBorder="1"/>
    <xf numFmtId="0" fontId="8" fillId="0" borderId="11" xfId="0" quotePrefix="1" applyFont="1" applyBorder="1" applyAlignment="1">
      <alignment horizontal="center"/>
    </xf>
    <xf numFmtId="0" fontId="5" fillId="0" borderId="0" xfId="85" applyFont="1" applyFill="1" applyAlignment="1">
      <alignment vertical="center"/>
    </xf>
    <xf numFmtId="0" fontId="31" fillId="0" borderId="0" xfId="85" applyFont="1" applyFill="1" applyAlignment="1">
      <alignment vertical="center"/>
    </xf>
    <xf numFmtId="0" fontId="31" fillId="0" borderId="0" xfId="85" applyFont="1" applyFill="1" applyBorder="1" applyAlignment="1">
      <alignment vertical="center"/>
    </xf>
    <xf numFmtId="169" fontId="5" fillId="0" borderId="0" xfId="29" applyNumberFormat="1" applyFont="1" applyFill="1" applyBorder="1" applyAlignment="1">
      <alignment vertical="center"/>
    </xf>
    <xf numFmtId="0" fontId="37" fillId="0" borderId="0" xfId="85" applyFont="1" applyFill="1" applyBorder="1" applyAlignment="1">
      <alignment vertical="center"/>
    </xf>
    <xf numFmtId="0" fontId="5" fillId="0" borderId="0" xfId="85" applyFont="1" applyAlignment="1">
      <alignment horizontal="center" vertical="center"/>
    </xf>
    <xf numFmtId="0" fontId="31" fillId="0" borderId="0" xfId="85" applyFont="1" applyAlignment="1">
      <alignment vertical="center"/>
    </xf>
    <xf numFmtId="0" fontId="5" fillId="0" borderId="0" xfId="85" applyFont="1" applyAlignment="1">
      <alignment vertical="center"/>
    </xf>
    <xf numFmtId="164" fontId="5" fillId="0" borderId="0" xfId="29" applyFont="1" applyAlignment="1">
      <alignment vertical="center"/>
    </xf>
    <xf numFmtId="183" fontId="5" fillId="0" borderId="0" xfId="85" applyNumberFormat="1" applyFont="1" applyAlignment="1">
      <alignment vertical="center"/>
    </xf>
    <xf numFmtId="0" fontId="5" fillId="0" borderId="0" xfId="0" applyFont="1" applyAlignment="1">
      <alignment vertical="center"/>
    </xf>
    <xf numFmtId="169" fontId="5" fillId="0" borderId="0" xfId="29" applyNumberFormat="1" applyFont="1" applyAlignment="1">
      <alignment vertical="center"/>
    </xf>
    <xf numFmtId="174" fontId="5" fillId="0" borderId="0" xfId="29" applyNumberFormat="1" applyFont="1" applyAlignment="1">
      <alignment vertical="center"/>
    </xf>
    <xf numFmtId="10" fontId="5" fillId="0" borderId="0" xfId="92" applyNumberFormat="1" applyFont="1" applyAlignment="1">
      <alignment vertical="center"/>
    </xf>
    <xf numFmtId="0" fontId="5" fillId="0" borderId="0" xfId="85" quotePrefix="1" applyFont="1" applyAlignment="1">
      <alignment horizontal="left" vertical="center"/>
    </xf>
    <xf numFmtId="9" fontId="34" fillId="0" borderId="0" xfId="85" applyNumberFormat="1" applyFont="1" applyAlignment="1">
      <alignment vertical="center"/>
    </xf>
    <xf numFmtId="0" fontId="5" fillId="25" borderId="0" xfId="85" applyFont="1" applyFill="1" applyAlignment="1">
      <alignment vertical="center"/>
    </xf>
    <xf numFmtId="0" fontId="34" fillId="0" borderId="0" xfId="85" applyFont="1" applyAlignment="1">
      <alignment vertical="center"/>
    </xf>
    <xf numFmtId="173" fontId="5" fillId="0" borderId="0" xfId="29" applyNumberFormat="1" applyFont="1" applyAlignment="1">
      <alignment vertical="center"/>
    </xf>
    <xf numFmtId="169" fontId="34" fillId="0" borderId="0" xfId="29" applyNumberFormat="1" applyFont="1" applyAlignment="1">
      <alignment vertical="center"/>
    </xf>
    <xf numFmtId="164" fontId="34" fillId="0" borderId="0" xfId="29" applyFont="1" applyAlignment="1">
      <alignment vertical="center"/>
    </xf>
    <xf numFmtId="164" fontId="5" fillId="0" borderId="0" xfId="29" applyFont="1" applyBorder="1" applyAlignment="1">
      <alignment vertical="center"/>
    </xf>
    <xf numFmtId="169" fontId="35" fillId="0" borderId="0" xfId="29" applyNumberFormat="1" applyFont="1" applyBorder="1" applyAlignment="1">
      <alignment vertical="center"/>
    </xf>
    <xf numFmtId="164" fontId="5" fillId="0" borderId="0" xfId="85" applyNumberFormat="1" applyFont="1" applyAlignment="1">
      <alignment vertical="center"/>
    </xf>
    <xf numFmtId="0" fontId="36" fillId="0" borderId="0" xfId="85" applyFont="1" applyAlignment="1">
      <alignment vertical="center"/>
    </xf>
    <xf numFmtId="0" fontId="36" fillId="0" borderId="0" xfId="85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0" borderId="31" xfId="85" applyFont="1" applyFill="1" applyBorder="1" applyAlignment="1">
      <alignment vertical="center"/>
    </xf>
    <xf numFmtId="169" fontId="5" fillId="0" borderId="29" xfId="29" applyNumberFormat="1" applyFont="1" applyFill="1" applyBorder="1" applyAlignment="1">
      <alignment vertical="center"/>
    </xf>
    <xf numFmtId="166" fontId="5" fillId="0" borderId="21" xfId="92" applyNumberFormat="1" applyFont="1" applyFill="1" applyBorder="1" applyAlignment="1">
      <alignment vertical="center"/>
    </xf>
    <xf numFmtId="183" fontId="5" fillId="0" borderId="0" xfId="85" applyNumberFormat="1" applyFont="1" applyFill="1" applyAlignment="1">
      <alignment vertical="center"/>
    </xf>
    <xf numFmtId="169" fontId="5" fillId="0" borderId="0" xfId="85" applyNumberFormat="1" applyFont="1" applyAlignment="1">
      <alignment vertical="center"/>
    </xf>
    <xf numFmtId="0" fontId="5" fillId="0" borderId="0" xfId="85" applyFont="1" applyBorder="1" applyAlignment="1">
      <alignment vertical="center"/>
    </xf>
    <xf numFmtId="14" fontId="5" fillId="0" borderId="0" xfId="85" applyNumberFormat="1" applyFont="1" applyBorder="1" applyAlignment="1">
      <alignment vertical="center"/>
    </xf>
    <xf numFmtId="164" fontId="5" fillId="0" borderId="36" xfId="29" applyFont="1" applyFill="1" applyBorder="1" applyAlignment="1">
      <alignment vertical="center"/>
    </xf>
    <xf numFmtId="0" fontId="31" fillId="29" borderId="33" xfId="85" applyFont="1" applyFill="1" applyBorder="1" applyAlignment="1">
      <alignment horizontal="center" vertical="center"/>
    </xf>
    <xf numFmtId="0" fontId="31" fillId="29" borderId="34" xfId="85" applyFont="1" applyFill="1" applyBorder="1" applyAlignment="1">
      <alignment horizontal="center" vertical="center"/>
    </xf>
    <xf numFmtId="183" fontId="31" fillId="29" borderId="33" xfId="85" applyNumberFormat="1" applyFont="1" applyFill="1" applyBorder="1" applyAlignment="1">
      <alignment horizontal="center" vertical="center"/>
    </xf>
    <xf numFmtId="10" fontId="31" fillId="0" borderId="0" xfId="92" applyNumberFormat="1" applyFont="1" applyAlignment="1">
      <alignment vertical="center"/>
    </xf>
    <xf numFmtId="169" fontId="31" fillId="0" borderId="0" xfId="29" applyNumberFormat="1" applyFont="1" applyAlignment="1">
      <alignment vertical="center"/>
    </xf>
    <xf numFmtId="164" fontId="31" fillId="0" borderId="0" xfId="29" applyFont="1" applyAlignment="1">
      <alignment vertical="center"/>
    </xf>
    <xf numFmtId="164" fontId="31" fillId="0" borderId="0" xfId="29" quotePrefix="1" applyFont="1" applyFill="1" applyAlignment="1">
      <alignment horizontal="left" vertical="center"/>
    </xf>
    <xf numFmtId="0" fontId="35" fillId="0" borderId="0" xfId="85" applyFont="1" applyAlignment="1">
      <alignment vertical="center"/>
    </xf>
    <xf numFmtId="169" fontId="35" fillId="0" borderId="0" xfId="29" applyNumberFormat="1" applyFont="1" applyAlignment="1">
      <alignment vertical="center"/>
    </xf>
    <xf numFmtId="174" fontId="31" fillId="0" borderId="0" xfId="29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85" applyFont="1" applyAlignment="1">
      <alignment horizontal="center" vertical="center"/>
    </xf>
    <xf numFmtId="0" fontId="31" fillId="26" borderId="32" xfId="85" applyFont="1" applyFill="1" applyBorder="1" applyAlignment="1">
      <alignment horizontal="center" vertical="center"/>
    </xf>
    <xf numFmtId="0" fontId="31" fillId="26" borderId="33" xfId="85" applyFont="1" applyFill="1" applyBorder="1" applyAlignment="1">
      <alignment horizontal="center" vertical="center"/>
    </xf>
    <xf numFmtId="0" fontId="31" fillId="26" borderId="33" xfId="85" quotePrefix="1" applyFont="1" applyFill="1" applyBorder="1" applyAlignment="1">
      <alignment horizontal="center" vertical="center"/>
    </xf>
    <xf numFmtId="10" fontId="31" fillId="26" borderId="33" xfId="92" applyNumberFormat="1" applyFont="1" applyFill="1" applyBorder="1" applyAlignment="1">
      <alignment horizontal="center" vertical="center"/>
    </xf>
    <xf numFmtId="0" fontId="31" fillId="26" borderId="34" xfId="85" applyFont="1" applyFill="1" applyBorder="1" applyAlignment="1">
      <alignment horizontal="center" vertical="center"/>
    </xf>
    <xf numFmtId="0" fontId="31" fillId="0" borderId="24" xfId="85" applyFont="1" applyBorder="1" applyAlignment="1">
      <alignment horizontal="center" vertical="center"/>
    </xf>
    <xf numFmtId="0" fontId="31" fillId="0" borderId="19" xfId="85" applyFont="1" applyBorder="1" applyAlignment="1">
      <alignment horizontal="center" vertical="center"/>
    </xf>
    <xf numFmtId="0" fontId="31" fillId="0" borderId="0" xfId="85" applyFont="1" applyFill="1" applyAlignment="1">
      <alignment horizontal="center" vertical="center"/>
    </xf>
    <xf numFmtId="169" fontId="31" fillId="0" borderId="19" xfId="29" applyNumberFormat="1" applyFont="1" applyBorder="1" applyAlignment="1">
      <alignment horizontal="center" vertical="center"/>
    </xf>
    <xf numFmtId="169" fontId="31" fillId="0" borderId="19" xfId="29" quotePrefix="1" applyNumberFormat="1" applyFont="1" applyBorder="1" applyAlignment="1">
      <alignment horizontal="center" vertical="center"/>
    </xf>
    <xf numFmtId="0" fontId="31" fillId="0" borderId="19" xfId="85" applyFont="1" applyFill="1" applyBorder="1" applyAlignment="1">
      <alignment horizontal="center" vertical="center"/>
    </xf>
    <xf numFmtId="169" fontId="31" fillId="0" borderId="24" xfId="29" applyNumberFormat="1" applyFont="1" applyBorder="1" applyAlignment="1">
      <alignment horizontal="center" vertical="center"/>
    </xf>
    <xf numFmtId="169" fontId="31" fillId="0" borderId="24" xfId="29" quotePrefix="1" applyNumberFormat="1" applyFont="1" applyBorder="1" applyAlignment="1">
      <alignment horizontal="center" vertical="center"/>
    </xf>
    <xf numFmtId="0" fontId="31" fillId="0" borderId="27" xfId="85" applyFont="1" applyFill="1" applyBorder="1" applyAlignment="1">
      <alignment horizontal="center" vertical="center"/>
    </xf>
    <xf numFmtId="169" fontId="31" fillId="0" borderId="24" xfId="29" applyNumberFormat="1" applyFont="1" applyFill="1" applyBorder="1" applyAlignment="1">
      <alignment horizontal="center" vertical="center"/>
    </xf>
    <xf numFmtId="174" fontId="31" fillId="0" borderId="19" xfId="29" quotePrefix="1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14" fontId="5" fillId="0" borderId="0" xfId="85" applyNumberFormat="1" applyFont="1" applyAlignment="1">
      <alignment horizontal="center" vertical="center"/>
    </xf>
    <xf numFmtId="183" fontId="5" fillId="0" borderId="0" xfId="85" applyNumberFormat="1" applyFont="1" applyAlignment="1">
      <alignment horizontal="center" vertical="center"/>
    </xf>
    <xf numFmtId="164" fontId="5" fillId="0" borderId="0" xfId="29" applyFont="1" applyAlignment="1">
      <alignment horizontal="center" vertical="center"/>
    </xf>
    <xf numFmtId="169" fontId="5" fillId="30" borderId="29" xfId="29" applyNumberFormat="1" applyFont="1" applyFill="1" applyBorder="1" applyAlignment="1">
      <alignment vertical="center"/>
    </xf>
    <xf numFmtId="169" fontId="5" fillId="30" borderId="0" xfId="29" applyNumberFormat="1" applyFont="1" applyFill="1" applyBorder="1" applyAlignment="1">
      <alignment vertical="center"/>
    </xf>
    <xf numFmtId="169" fontId="5" fillId="30" borderId="21" xfId="29" applyNumberFormat="1" applyFont="1" applyFill="1" applyBorder="1" applyAlignment="1">
      <alignment vertical="center"/>
    </xf>
    <xf numFmtId="0" fontId="5" fillId="30" borderId="27" xfId="85" applyFont="1" applyFill="1" applyBorder="1" applyAlignment="1">
      <alignment vertical="center"/>
    </xf>
    <xf numFmtId="0" fontId="5" fillId="30" borderId="28" xfId="85" applyFont="1" applyFill="1" applyBorder="1" applyAlignment="1">
      <alignment vertical="center"/>
    </xf>
    <xf numFmtId="0" fontId="5" fillId="30" borderId="20" xfId="85" applyFont="1" applyFill="1" applyBorder="1" applyAlignment="1">
      <alignment vertical="center"/>
    </xf>
    <xf numFmtId="164" fontId="5" fillId="30" borderId="29" xfId="29" applyFont="1" applyFill="1" applyBorder="1" applyAlignment="1">
      <alignment vertical="center"/>
    </xf>
    <xf numFmtId="0" fontId="5" fillId="30" borderId="0" xfId="85" applyFont="1" applyFill="1" applyBorder="1" applyAlignment="1">
      <alignment vertical="center"/>
    </xf>
    <xf numFmtId="0" fontId="5" fillId="30" borderId="21" xfId="85" applyFont="1" applyFill="1" applyBorder="1" applyAlignment="1">
      <alignment vertical="center"/>
    </xf>
    <xf numFmtId="0" fontId="5" fillId="30" borderId="29" xfId="85" applyFont="1" applyFill="1" applyBorder="1" applyAlignment="1">
      <alignment vertical="center"/>
    </xf>
    <xf numFmtId="0" fontId="5" fillId="30" borderId="30" xfId="85" applyFont="1" applyFill="1" applyBorder="1" applyAlignment="1">
      <alignment vertical="center"/>
    </xf>
    <xf numFmtId="0" fontId="5" fillId="30" borderId="31" xfId="85" applyFont="1" applyFill="1" applyBorder="1" applyAlignment="1">
      <alignment vertical="center"/>
    </xf>
    <xf numFmtId="9" fontId="5" fillId="30" borderId="22" xfId="85" applyNumberFormat="1" applyFont="1" applyFill="1" applyBorder="1" applyAlignment="1">
      <alignment vertical="center"/>
    </xf>
    <xf numFmtId="168" fontId="5" fillId="30" borderId="0" xfId="0" applyNumberFormat="1" applyFont="1" applyFill="1" applyBorder="1" applyAlignment="1">
      <alignment vertical="center"/>
    </xf>
    <xf numFmtId="10" fontId="5" fillId="30" borderId="21" xfId="92" applyNumberFormat="1" applyFont="1" applyFill="1" applyBorder="1" applyAlignment="1">
      <alignment vertical="center"/>
    </xf>
    <xf numFmtId="164" fontId="5" fillId="30" borderId="21" xfId="29" applyFont="1" applyFill="1" applyBorder="1" applyAlignment="1">
      <alignment vertical="center"/>
    </xf>
    <xf numFmtId="174" fontId="5" fillId="30" borderId="0" xfId="29" applyNumberFormat="1" applyFont="1" applyFill="1" applyBorder="1" applyAlignment="1">
      <alignment vertical="center"/>
    </xf>
    <xf numFmtId="174" fontId="5" fillId="30" borderId="29" xfId="29" applyNumberFormat="1" applyFont="1" applyFill="1" applyBorder="1" applyAlignment="1">
      <alignment vertical="center"/>
    </xf>
    <xf numFmtId="0" fontId="42" fillId="0" borderId="25" xfId="101" applyFont="1" applyFill="1" applyBorder="1" applyAlignment="1">
      <alignment horizontal="center" vertical="center"/>
    </xf>
    <xf numFmtId="0" fontId="42" fillId="0" borderId="26" xfId="101" applyFont="1" applyFill="1" applyBorder="1" applyAlignment="1">
      <alignment horizontal="center" vertical="center"/>
    </xf>
    <xf numFmtId="169" fontId="34" fillId="0" borderId="0" xfId="29" applyNumberFormat="1" applyFont="1" applyFill="1" applyBorder="1" applyAlignment="1">
      <alignment vertical="center"/>
    </xf>
    <xf numFmtId="169" fontId="5" fillId="0" borderId="0" xfId="30" applyNumberFormat="1" applyFont="1" applyAlignment="1">
      <alignment vertical="center"/>
    </xf>
    <xf numFmtId="169" fontId="5" fillId="0" borderId="0" xfId="30" applyNumberFormat="1" applyFont="1" applyFill="1" applyAlignment="1">
      <alignment vertical="center"/>
    </xf>
    <xf numFmtId="3" fontId="5" fillId="0" borderId="0" xfId="85" applyNumberFormat="1" applyFont="1" applyAlignment="1">
      <alignment vertical="center"/>
    </xf>
    <xf numFmtId="164" fontId="31" fillId="0" borderId="37" xfId="29" applyFont="1" applyBorder="1" applyAlignment="1">
      <alignment horizontal="center" vertical="center"/>
    </xf>
    <xf numFmtId="169" fontId="35" fillId="0" borderId="33" xfId="29" applyNumberFormat="1" applyFont="1" applyBorder="1" applyAlignment="1">
      <alignment vertical="center"/>
    </xf>
    <xf numFmtId="10" fontId="35" fillId="0" borderId="34" xfId="92" applyNumberFormat="1" applyFont="1" applyBorder="1" applyAlignment="1">
      <alignment vertical="center"/>
    </xf>
    <xf numFmtId="0" fontId="31" fillId="26" borderId="19" xfId="85" applyFont="1" applyFill="1" applyBorder="1" applyAlignment="1">
      <alignment horizontal="center" vertical="center"/>
    </xf>
    <xf numFmtId="164" fontId="31" fillId="26" borderId="19" xfId="29" applyFont="1" applyFill="1" applyBorder="1" applyAlignment="1">
      <alignment horizontal="center" vertical="center"/>
    </xf>
    <xf numFmtId="0" fontId="31" fillId="26" borderId="38" xfId="85" quotePrefix="1" applyFont="1" applyFill="1" applyBorder="1" applyAlignment="1">
      <alignment horizontal="center" vertical="center"/>
    </xf>
    <xf numFmtId="0" fontId="31" fillId="26" borderId="19" xfId="85" quotePrefix="1" applyFont="1" applyFill="1" applyBorder="1" applyAlignment="1">
      <alignment horizontal="center" vertical="center"/>
    </xf>
    <xf numFmtId="0" fontId="31" fillId="0" borderId="0" xfId="85" applyFont="1" applyAlignment="1">
      <alignment vertical="top"/>
    </xf>
    <xf numFmtId="0" fontId="31" fillId="26" borderId="39" xfId="85" applyFont="1" applyFill="1" applyBorder="1" applyAlignment="1">
      <alignment horizontal="center" vertical="center"/>
    </xf>
    <xf numFmtId="0" fontId="31" fillId="26" borderId="40" xfId="85" applyFont="1" applyFill="1" applyBorder="1" applyAlignment="1">
      <alignment horizontal="center" vertical="center"/>
    </xf>
    <xf numFmtId="0" fontId="35" fillId="0" borderId="0" xfId="85" applyFont="1" applyAlignment="1">
      <alignment horizontal="center" vertical="center"/>
    </xf>
    <xf numFmtId="169" fontId="35" fillId="0" borderId="0" xfId="85" applyNumberFormat="1" applyFont="1" applyAlignment="1">
      <alignment vertical="center"/>
    </xf>
    <xf numFmtId="2" fontId="5" fillId="30" borderId="0" xfId="0" applyNumberFormat="1" applyFont="1" applyFill="1" applyBorder="1" applyAlignment="1">
      <alignment vertical="center"/>
    </xf>
    <xf numFmtId="1" fontId="5" fillId="30" borderId="0" xfId="0" applyNumberFormat="1" applyFont="1" applyFill="1" applyBorder="1" applyAlignment="1">
      <alignment vertical="center"/>
    </xf>
    <xf numFmtId="0" fontId="31" fillId="29" borderId="41" xfId="85" applyFont="1" applyFill="1" applyBorder="1" applyAlignment="1">
      <alignment horizontal="center" vertical="center"/>
    </xf>
    <xf numFmtId="1" fontId="41" fillId="31" borderId="35" xfId="0" applyNumberFormat="1" applyFont="1" applyFill="1" applyBorder="1" applyAlignment="1" applyProtection="1">
      <alignment horizontal="center" vertical="center"/>
      <protection locked="0"/>
    </xf>
    <xf numFmtId="0" fontId="41" fillId="31" borderId="11" xfId="0" applyFont="1" applyFill="1" applyBorder="1" applyAlignment="1" applyProtection="1">
      <alignment horizontal="center" vertical="center"/>
      <protection locked="0"/>
    </xf>
    <xf numFmtId="0" fontId="41" fillId="31" borderId="13" xfId="0" applyFont="1" applyFill="1" applyBorder="1" applyAlignment="1" applyProtection="1">
      <alignment horizontal="center" vertical="center"/>
      <protection locked="0"/>
    </xf>
    <xf numFmtId="185" fontId="41" fillId="31" borderId="11" xfId="0" applyNumberFormat="1" applyFont="1" applyFill="1" applyBorder="1" applyAlignment="1" applyProtection="1">
      <alignment horizontal="center" vertical="center"/>
      <protection locked="0"/>
    </xf>
    <xf numFmtId="0" fontId="5" fillId="31" borderId="11" xfId="85" applyFont="1" applyFill="1" applyBorder="1" applyAlignment="1">
      <alignment vertical="center"/>
    </xf>
    <xf numFmtId="14" fontId="5" fillId="31" borderId="11" xfId="101" applyNumberFormat="1" applyFont="1" applyFill="1" applyBorder="1" applyAlignment="1">
      <alignment horizontal="center" vertical="center"/>
    </xf>
    <xf numFmtId="44" fontId="41" fillId="31" borderId="11" xfId="103" applyFont="1" applyFill="1" applyBorder="1" applyAlignment="1" applyProtection="1">
      <alignment horizontal="right" vertical="center"/>
      <protection locked="0"/>
    </xf>
    <xf numFmtId="0" fontId="41" fillId="31" borderId="36" xfId="0" applyFont="1" applyFill="1" applyBorder="1" applyAlignment="1" applyProtection="1">
      <alignment horizontal="center" vertical="center"/>
      <protection locked="0"/>
    </xf>
    <xf numFmtId="1" fontId="41" fillId="31" borderId="11" xfId="0" applyNumberFormat="1" applyFont="1" applyFill="1" applyBorder="1" applyAlignment="1" applyProtection="1">
      <alignment horizontal="center" vertical="center"/>
      <protection locked="0"/>
    </xf>
    <xf numFmtId="169" fontId="5" fillId="31" borderId="35" xfId="29" applyNumberFormat="1" applyFont="1" applyFill="1" applyBorder="1" applyAlignment="1">
      <alignment vertical="center"/>
    </xf>
    <xf numFmtId="169" fontId="5" fillId="31" borderId="42" xfId="29" applyNumberFormat="1" applyFont="1" applyFill="1" applyBorder="1" applyAlignment="1">
      <alignment vertical="center"/>
    </xf>
    <xf numFmtId="169" fontId="5" fillId="31" borderId="13" xfId="29" applyNumberFormat="1" applyFont="1" applyFill="1" applyBorder="1" applyAlignment="1">
      <alignment vertical="center"/>
    </xf>
    <xf numFmtId="164" fontId="31" fillId="32" borderId="29" xfId="29" applyFont="1" applyFill="1" applyBorder="1" applyAlignment="1">
      <alignment horizontal="right" vertical="center"/>
    </xf>
    <xf numFmtId="0" fontId="31" fillId="32" borderId="0" xfId="85" applyFont="1" applyFill="1" applyBorder="1" applyAlignment="1">
      <alignment vertical="center"/>
    </xf>
    <xf numFmtId="183" fontId="31" fillId="32" borderId="21" xfId="85" applyNumberFormat="1" applyFont="1" applyFill="1" applyBorder="1" applyAlignment="1">
      <alignment vertical="center"/>
    </xf>
    <xf numFmtId="164" fontId="31" fillId="32" borderId="30" xfId="29" quotePrefix="1" applyFont="1" applyFill="1" applyBorder="1" applyAlignment="1">
      <alignment horizontal="right" vertical="center"/>
    </xf>
    <xf numFmtId="9" fontId="31" fillId="32" borderId="31" xfId="85" applyNumberFormat="1" applyFont="1" applyFill="1" applyBorder="1" applyAlignment="1">
      <alignment vertical="center"/>
    </xf>
    <xf numFmtId="183" fontId="31" fillId="32" borderId="22" xfId="85" quotePrefix="1" applyNumberFormat="1" applyFont="1" applyFill="1" applyBorder="1" applyAlignment="1">
      <alignment horizontal="left" vertical="center" wrapText="1"/>
    </xf>
    <xf numFmtId="164" fontId="31" fillId="32" borderId="27" xfId="29" applyFont="1" applyFill="1" applyBorder="1" applyAlignment="1">
      <alignment horizontal="right" vertical="center"/>
    </xf>
    <xf numFmtId="0" fontId="31" fillId="32" borderId="23" xfId="85" applyFont="1" applyFill="1" applyBorder="1" applyAlignment="1">
      <alignment horizontal="center" vertical="center"/>
    </xf>
    <xf numFmtId="0" fontId="5" fillId="32" borderId="21" xfId="85" applyFont="1" applyFill="1" applyBorder="1" applyAlignment="1">
      <alignment horizontal="center" vertical="center"/>
    </xf>
    <xf numFmtId="0" fontId="5" fillId="32" borderId="22" xfId="85" applyFont="1" applyFill="1" applyBorder="1" applyAlignment="1">
      <alignment horizontal="center" vertical="center"/>
    </xf>
    <xf numFmtId="0" fontId="5" fillId="32" borderId="24" xfId="85" applyFont="1" applyFill="1" applyBorder="1" applyAlignment="1">
      <alignment horizontal="center" vertical="center"/>
    </xf>
    <xf numFmtId="0" fontId="5" fillId="32" borderId="20" xfId="85" applyFont="1" applyFill="1" applyBorder="1" applyAlignment="1">
      <alignment horizontal="center" vertical="center"/>
    </xf>
    <xf numFmtId="0" fontId="5" fillId="32" borderId="25" xfId="85" applyFont="1" applyFill="1" applyBorder="1" applyAlignment="1">
      <alignment horizontal="center" vertical="center"/>
    </xf>
    <xf numFmtId="0" fontId="5" fillId="32" borderId="26" xfId="85" applyFont="1" applyFill="1" applyBorder="1" applyAlignment="1">
      <alignment horizontal="center" vertical="center"/>
    </xf>
    <xf numFmtId="0" fontId="31" fillId="32" borderId="19" xfId="85" applyFont="1" applyFill="1" applyBorder="1" applyAlignment="1">
      <alignment horizontal="center" vertical="center"/>
    </xf>
    <xf numFmtId="0" fontId="5" fillId="0" borderId="19" xfId="85" applyFont="1" applyFill="1" applyBorder="1" applyAlignment="1">
      <alignment horizontal="center" vertical="center"/>
    </xf>
    <xf numFmtId="0" fontId="31" fillId="0" borderId="23" xfId="85" applyFont="1" applyFill="1" applyBorder="1" applyAlignment="1">
      <alignment horizontal="center" vertical="center"/>
    </xf>
    <xf numFmtId="0" fontId="5" fillId="0" borderId="21" xfId="85" applyFont="1" applyFill="1" applyBorder="1" applyAlignment="1">
      <alignment horizontal="center" vertical="center"/>
    </xf>
    <xf numFmtId="0" fontId="5" fillId="0" borderId="22" xfId="85" applyFont="1" applyFill="1" applyBorder="1" applyAlignment="1">
      <alignment horizontal="center" vertical="center"/>
    </xf>
    <xf numFmtId="14" fontId="31" fillId="29" borderId="43" xfId="29" applyNumberFormat="1" applyFont="1" applyFill="1" applyBorder="1" applyAlignment="1">
      <alignment horizontal="center" vertical="center"/>
    </xf>
    <xf numFmtId="0" fontId="31" fillId="29" borderId="39" xfId="85" applyFont="1" applyFill="1" applyBorder="1" applyAlignment="1">
      <alignment horizontal="center" vertical="center"/>
    </xf>
    <xf numFmtId="0" fontId="31" fillId="29" borderId="43" xfId="85" applyFont="1" applyFill="1" applyBorder="1" applyAlignment="1">
      <alignment horizontal="center" vertical="center"/>
    </xf>
    <xf numFmtId="0" fontId="31" fillId="29" borderId="44" xfId="85" applyFont="1" applyFill="1" applyBorder="1" applyAlignment="1">
      <alignment horizontal="center" vertical="center"/>
    </xf>
    <xf numFmtId="0" fontId="31" fillId="29" borderId="39" xfId="85" applyFont="1" applyFill="1" applyBorder="1" applyAlignment="1">
      <alignment horizontal="center" vertical="center" wrapText="1"/>
    </xf>
    <xf numFmtId="183" fontId="31" fillId="29" borderId="43" xfId="85" applyNumberFormat="1" applyFont="1" applyFill="1" applyBorder="1" applyAlignment="1">
      <alignment horizontal="center" vertical="center"/>
    </xf>
    <xf numFmtId="14" fontId="31" fillId="29" borderId="43" xfId="85" applyNumberFormat="1" applyFont="1" applyFill="1" applyBorder="1" applyAlignment="1">
      <alignment horizontal="center" vertical="center"/>
    </xf>
    <xf numFmtId="164" fontId="31" fillId="29" borderId="43" xfId="29" applyFont="1" applyFill="1" applyBorder="1" applyAlignment="1">
      <alignment horizontal="center" vertical="center"/>
    </xf>
    <xf numFmtId="0" fontId="31" fillId="29" borderId="40" xfId="85" applyFont="1" applyFill="1" applyBorder="1" applyAlignment="1">
      <alignment horizontal="center" vertical="center"/>
    </xf>
    <xf numFmtId="0" fontId="5" fillId="31" borderId="35" xfId="85" applyFont="1" applyFill="1" applyBorder="1" applyAlignment="1">
      <alignment horizontal="center" vertical="center"/>
    </xf>
    <xf numFmtId="0" fontId="40" fillId="31" borderId="11" xfId="101" applyFont="1" applyFill="1" applyBorder="1" applyAlignment="1">
      <alignment horizontal="center" vertical="center"/>
    </xf>
    <xf numFmtId="169" fontId="5" fillId="31" borderId="11" xfId="85" applyNumberFormat="1" applyFont="1" applyFill="1" applyBorder="1" applyAlignment="1">
      <alignment vertical="center"/>
    </xf>
    <xf numFmtId="9" fontId="5" fillId="31" borderId="11" xfId="92" applyNumberFormat="1" applyFont="1" applyFill="1" applyBorder="1" applyAlignment="1">
      <alignment vertical="center"/>
    </xf>
    <xf numFmtId="0" fontId="5" fillId="31" borderId="36" xfId="85" applyFont="1" applyFill="1" applyBorder="1" applyAlignment="1">
      <alignment vertical="center"/>
    </xf>
    <xf numFmtId="169" fontId="5" fillId="31" borderId="29" xfId="29" applyNumberFormat="1" applyFont="1" applyFill="1" applyBorder="1" applyAlignment="1">
      <alignment vertical="center"/>
    </xf>
    <xf numFmtId="169" fontId="5" fillId="31" borderId="0" xfId="29" applyNumberFormat="1" applyFont="1" applyFill="1" applyBorder="1" applyAlignment="1">
      <alignment vertical="center"/>
    </xf>
    <xf numFmtId="169" fontId="5" fillId="31" borderId="21" xfId="29" applyNumberFormat="1" applyFont="1" applyFill="1" applyBorder="1" applyAlignment="1">
      <alignment vertical="center"/>
    </xf>
    <xf numFmtId="0" fontId="5" fillId="31" borderId="11" xfId="85" applyFont="1" applyFill="1" applyBorder="1" applyAlignment="1">
      <alignment horizontal="center" vertical="center"/>
    </xf>
    <xf numFmtId="0" fontId="5" fillId="0" borderId="45" xfId="85" applyFont="1" applyFill="1" applyBorder="1" applyAlignment="1">
      <alignment horizontal="center" vertical="center"/>
    </xf>
    <xf numFmtId="14" fontId="31" fillId="0" borderId="0" xfId="85" applyNumberFormat="1" applyFont="1" applyAlignment="1">
      <alignment horizontal="center" vertical="center"/>
    </xf>
    <xf numFmtId="0" fontId="31" fillId="0" borderId="28" xfId="85" applyFont="1" applyBorder="1" applyAlignment="1">
      <alignment vertical="center"/>
    </xf>
    <xf numFmtId="0" fontId="31" fillId="0" borderId="20" xfId="85" applyFont="1" applyBorder="1" applyAlignment="1">
      <alignment vertical="center"/>
    </xf>
    <xf numFmtId="0" fontId="31" fillId="0" borderId="0" xfId="85" applyFont="1" applyBorder="1" applyAlignment="1">
      <alignment vertical="center"/>
    </xf>
    <xf numFmtId="0" fontId="31" fillId="0" borderId="21" xfId="85" applyFont="1" applyBorder="1" applyAlignment="1">
      <alignment vertical="center"/>
    </xf>
    <xf numFmtId="0" fontId="31" fillId="0" borderId="31" xfId="85" applyFont="1" applyBorder="1" applyAlignment="1">
      <alignment vertical="center"/>
    </xf>
    <xf numFmtId="0" fontId="31" fillId="0" borderId="22" xfId="85" applyFont="1" applyBorder="1" applyAlignment="1">
      <alignment vertical="center"/>
    </xf>
    <xf numFmtId="0" fontId="31" fillId="0" borderId="28" xfId="85" applyFont="1" applyBorder="1" applyAlignment="1">
      <alignment horizontal="center" vertical="center"/>
    </xf>
    <xf numFmtId="0" fontId="31" fillId="0" borderId="0" xfId="85" applyFont="1" applyBorder="1" applyAlignment="1">
      <alignment horizontal="center" vertical="center"/>
    </xf>
    <xf numFmtId="0" fontId="31" fillId="0" borderId="31" xfId="85" applyFont="1" applyBorder="1" applyAlignment="1">
      <alignment horizontal="center" vertical="center"/>
    </xf>
    <xf numFmtId="174" fontId="5" fillId="0" borderId="27" xfId="29" applyNumberFormat="1" applyFont="1" applyBorder="1" applyAlignment="1">
      <alignment vertical="center"/>
    </xf>
    <xf numFmtId="164" fontId="5" fillId="32" borderId="20" xfId="29" applyNumberFormat="1" applyFont="1" applyFill="1" applyBorder="1" applyAlignment="1">
      <alignment vertical="center"/>
    </xf>
    <xf numFmtId="174" fontId="5" fillId="0" borderId="30" xfId="29" applyNumberFormat="1" applyFont="1" applyBorder="1" applyAlignment="1">
      <alignment vertical="center"/>
    </xf>
    <xf numFmtId="169" fontId="5" fillId="32" borderId="22" xfId="29" applyNumberFormat="1" applyFont="1" applyFill="1" applyBorder="1" applyAlignment="1">
      <alignment vertical="center"/>
    </xf>
    <xf numFmtId="164" fontId="5" fillId="0" borderId="24" xfId="29" applyFont="1" applyBorder="1" applyAlignment="1">
      <alignment vertical="center"/>
    </xf>
    <xf numFmtId="174" fontId="5" fillId="0" borderId="26" xfId="29" applyNumberFormat="1" applyFont="1" applyBorder="1" applyAlignment="1">
      <alignment vertical="center"/>
    </xf>
    <xf numFmtId="164" fontId="41" fillId="31" borderId="11" xfId="29" applyFont="1" applyFill="1" applyBorder="1" applyAlignment="1" applyProtection="1">
      <alignment horizontal="center" vertical="center"/>
      <protection locked="0"/>
    </xf>
    <xf numFmtId="183" fontId="31" fillId="29" borderId="32" xfId="85" applyNumberFormat="1" applyFont="1" applyFill="1" applyBorder="1" applyAlignment="1">
      <alignment horizontal="center" vertical="center"/>
    </xf>
    <xf numFmtId="183" fontId="5" fillId="0" borderId="35" xfId="85" applyNumberFormat="1" applyFont="1" applyFill="1" applyBorder="1" applyAlignment="1">
      <alignment vertical="center"/>
    </xf>
    <xf numFmtId="169" fontId="34" fillId="0" borderId="0" xfId="85" applyNumberFormat="1" applyFont="1" applyAlignment="1">
      <alignment vertical="center"/>
    </xf>
    <xf numFmtId="0" fontId="34" fillId="0" borderId="0" xfId="85" applyFont="1" applyAlignment="1">
      <alignment horizontal="center" vertical="center"/>
    </xf>
    <xf numFmtId="164" fontId="5" fillId="0" borderId="0" xfId="29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6" fontId="0" fillId="0" borderId="0" xfId="0" applyNumberFormat="1"/>
    <xf numFmtId="49" fontId="31" fillId="0" borderId="0" xfId="29" applyNumberFormat="1" applyFont="1" applyFill="1" applyBorder="1" applyAlignment="1">
      <alignment horizontal="center" vertical="center"/>
    </xf>
    <xf numFmtId="169" fontId="31" fillId="0" borderId="0" xfId="29" applyNumberFormat="1" applyFont="1" applyFill="1" applyBorder="1" applyAlignment="1">
      <alignment horizontal="center" vertical="center"/>
    </xf>
    <xf numFmtId="0" fontId="31" fillId="29" borderId="27" xfId="85" applyFont="1" applyFill="1" applyBorder="1" applyAlignment="1">
      <alignment horizontal="center" vertical="center"/>
    </xf>
    <xf numFmtId="0" fontId="31" fillId="29" borderId="28" xfId="85" applyFont="1" applyFill="1" applyBorder="1" applyAlignment="1">
      <alignment horizontal="center" vertical="center"/>
    </xf>
    <xf numFmtId="0" fontId="31" fillId="29" borderId="20" xfId="85" applyFont="1" applyFill="1" applyBorder="1" applyAlignment="1">
      <alignment horizontal="center" vertical="center"/>
    </xf>
    <xf numFmtId="174" fontId="37" fillId="27" borderId="37" xfId="29" applyNumberFormat="1" applyFont="1" applyFill="1" applyBorder="1" applyAlignment="1">
      <alignment horizontal="center" vertical="center"/>
    </xf>
    <xf numFmtId="169" fontId="37" fillId="27" borderId="38" xfId="29" applyNumberFormat="1" applyFont="1" applyFill="1" applyBorder="1" applyAlignment="1">
      <alignment horizontal="center" vertical="center"/>
    </xf>
    <xf numFmtId="169" fontId="37" fillId="27" borderId="23" xfId="29" applyNumberFormat="1" applyFont="1" applyFill="1" applyBorder="1" applyAlignment="1">
      <alignment horizontal="center" vertical="center"/>
    </xf>
    <xf numFmtId="183" fontId="31" fillId="32" borderId="28" xfId="85" applyNumberFormat="1" applyFont="1" applyFill="1" applyBorder="1" applyAlignment="1">
      <alignment horizontal="center" vertical="center"/>
    </xf>
    <xf numFmtId="183" fontId="31" fillId="32" borderId="20" xfId="85" applyNumberFormat="1" applyFont="1" applyFill="1" applyBorder="1" applyAlignment="1">
      <alignment horizontal="center" vertical="center"/>
    </xf>
    <xf numFmtId="0" fontId="37" fillId="27" borderId="37" xfId="85" applyFont="1" applyFill="1" applyBorder="1" applyAlignment="1">
      <alignment horizontal="center" vertical="center"/>
    </xf>
    <xf numFmtId="0" fontId="37" fillId="27" borderId="38" xfId="85" applyFont="1" applyFill="1" applyBorder="1" applyAlignment="1">
      <alignment horizontal="center" vertical="center"/>
    </xf>
    <xf numFmtId="164" fontId="37" fillId="27" borderId="37" xfId="29" quotePrefix="1" applyFont="1" applyFill="1" applyBorder="1" applyAlignment="1">
      <alignment horizontal="center" vertical="center"/>
    </xf>
    <xf numFmtId="164" fontId="37" fillId="27" borderId="38" xfId="29" quotePrefix="1" applyFont="1" applyFill="1" applyBorder="1" applyAlignment="1">
      <alignment horizontal="center" vertical="center"/>
    </xf>
    <xf numFmtId="169" fontId="37" fillId="27" borderId="38" xfId="29" quotePrefix="1" applyNumberFormat="1" applyFont="1" applyFill="1" applyBorder="1" applyAlignment="1">
      <alignment horizontal="center" vertical="center"/>
    </xf>
    <xf numFmtId="169" fontId="37" fillId="27" borderId="23" xfId="29" quotePrefix="1" applyNumberFormat="1" applyFont="1" applyFill="1" applyBorder="1" applyAlignment="1">
      <alignment horizontal="center" vertical="center"/>
    </xf>
    <xf numFmtId="0" fontId="37" fillId="27" borderId="23" xfId="85" applyFont="1" applyFill="1" applyBorder="1" applyAlignment="1">
      <alignment horizontal="center" vertical="center"/>
    </xf>
    <xf numFmtId="0" fontId="37" fillId="28" borderId="37" xfId="85" quotePrefix="1" applyFont="1" applyFill="1" applyBorder="1" applyAlignment="1">
      <alignment horizontal="center" vertical="center"/>
    </xf>
    <xf numFmtId="0" fontId="37" fillId="28" borderId="38" xfId="85" quotePrefix="1" applyFont="1" applyFill="1" applyBorder="1" applyAlignment="1">
      <alignment horizontal="center" vertical="center"/>
    </xf>
    <xf numFmtId="0" fontId="37" fillId="28" borderId="23" xfId="85" quotePrefix="1" applyFont="1" applyFill="1" applyBorder="1" applyAlignment="1">
      <alignment horizontal="center" vertical="center"/>
    </xf>
    <xf numFmtId="0" fontId="31" fillId="29" borderId="37" xfId="85" applyFont="1" applyFill="1" applyBorder="1" applyAlignment="1">
      <alignment horizontal="center" vertical="center"/>
    </xf>
    <xf numFmtId="0" fontId="31" fillId="29" borderId="38" xfId="85" applyFont="1" applyFill="1" applyBorder="1" applyAlignment="1">
      <alignment horizontal="center" vertical="center"/>
    </xf>
    <xf numFmtId="0" fontId="31" fillId="29" borderId="23" xfId="85" applyFont="1" applyFill="1" applyBorder="1" applyAlignment="1">
      <alignment horizontal="center" vertical="center"/>
    </xf>
    <xf numFmtId="0" fontId="31" fillId="29" borderId="37" xfId="85" applyFont="1" applyFill="1" applyBorder="1" applyAlignment="1">
      <alignment horizontal="center" vertical="center" wrapText="1"/>
    </xf>
    <xf numFmtId="0" fontId="31" fillId="29" borderId="38" xfId="85" applyFont="1" applyFill="1" applyBorder="1" applyAlignment="1">
      <alignment horizontal="center" vertical="center" wrapText="1"/>
    </xf>
    <xf numFmtId="0" fontId="31" fillId="29" borderId="23" xfId="85" applyFont="1" applyFill="1" applyBorder="1" applyAlignment="1">
      <alignment horizontal="center" vertical="center" wrapText="1"/>
    </xf>
    <xf numFmtId="0" fontId="31" fillId="0" borderId="0" xfId="85" applyFont="1" applyFill="1" applyBorder="1" applyAlignment="1">
      <alignment horizontal="center" vertical="center" wrapText="1"/>
    </xf>
    <xf numFmtId="0" fontId="31" fillId="0" borderId="31" xfId="85" applyFont="1" applyFill="1" applyBorder="1" applyAlignment="1">
      <alignment horizontal="center" vertical="center" wrapText="1"/>
    </xf>
    <xf numFmtId="0" fontId="31" fillId="0" borderId="27" xfId="85" applyFont="1" applyBorder="1" applyAlignment="1">
      <alignment horizontal="center" vertical="center" wrapText="1"/>
    </xf>
    <xf numFmtId="0" fontId="31" fillId="0" borderId="20" xfId="85" applyFont="1" applyBorder="1" applyAlignment="1">
      <alignment horizontal="center" vertical="center" wrapText="1"/>
    </xf>
    <xf numFmtId="0" fontId="31" fillId="0" borderId="29" xfId="85" applyFont="1" applyBorder="1" applyAlignment="1">
      <alignment horizontal="center" vertical="center" wrapText="1"/>
    </xf>
    <xf numFmtId="0" fontId="31" fillId="0" borderId="21" xfId="85" applyFont="1" applyBorder="1" applyAlignment="1">
      <alignment horizontal="center" vertical="center" wrapText="1"/>
    </xf>
    <xf numFmtId="0" fontId="31" fillId="0" borderId="30" xfId="85" applyFont="1" applyBorder="1" applyAlignment="1">
      <alignment horizontal="center" vertical="center" wrapText="1"/>
    </xf>
    <xf numFmtId="0" fontId="31" fillId="0" borderId="22" xfId="85" applyFont="1" applyBorder="1" applyAlignment="1">
      <alignment horizontal="center" vertical="center" wrapText="1"/>
    </xf>
    <xf numFmtId="0" fontId="8" fillId="24" borderId="13" xfId="0" applyFont="1" applyFill="1" applyBorder="1" applyAlignment="1">
      <alignment horizontal="center"/>
    </xf>
    <xf numFmtId="0" fontId="8" fillId="24" borderId="12" xfId="0" applyFont="1" applyFill="1" applyBorder="1" applyAlignment="1">
      <alignment horizontal="center"/>
    </xf>
    <xf numFmtId="0" fontId="8" fillId="24" borderId="16" xfId="0" applyFont="1" applyFill="1" applyBorder="1" applyAlignment="1">
      <alignment horizontal="center"/>
    </xf>
  </cellXfs>
  <cellStyles count="10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76" builtinId="26" customBuiltin="1"/>
    <cellStyle name="Cálculo" xfId="26" builtinId="22" customBuiltin="1"/>
    <cellStyle name="Cambiar to&amp;do" xfId="27"/>
    <cellStyle name="Celda de comprobación" xfId="28" builtinId="23" customBuiltin="1"/>
    <cellStyle name="Celda vinculada" xfId="83" builtinId="24" customBuiltin="1"/>
    <cellStyle name="Comma 2" xfId="30"/>
    <cellStyle name="Comma 2 10" xfId="31"/>
    <cellStyle name="Comma 2 11" xfId="32"/>
    <cellStyle name="Comma 2 12" xfId="33"/>
    <cellStyle name="Comma 2 13" xfId="34"/>
    <cellStyle name="Comma 2 14" xfId="35"/>
    <cellStyle name="Comma 2 15" xfId="36"/>
    <cellStyle name="Comma 2 16" xfId="37"/>
    <cellStyle name="Comma 2 17" xfId="38"/>
    <cellStyle name="Comma 2 18" xfId="39"/>
    <cellStyle name="Comma 2 19" xfId="40"/>
    <cellStyle name="Comma 2 2" xfId="41"/>
    <cellStyle name="Comma 2 20" xfId="42"/>
    <cellStyle name="Comma 2 21" xfId="43"/>
    <cellStyle name="Comma 2 22" xfId="44"/>
    <cellStyle name="Comma 2 23" xfId="45"/>
    <cellStyle name="Comma 2 24" xfId="46"/>
    <cellStyle name="Comma 2 25" xfId="47"/>
    <cellStyle name="Comma 2 26" xfId="48"/>
    <cellStyle name="Comma 2 27" xfId="49"/>
    <cellStyle name="Comma 2 28" xfId="50"/>
    <cellStyle name="Comma 2 29" xfId="51"/>
    <cellStyle name="Comma 2 3" xfId="52"/>
    <cellStyle name="Comma 2 30" xfId="53"/>
    <cellStyle name="Comma 2 31" xfId="54"/>
    <cellStyle name="Comma 2 32" xfId="55"/>
    <cellStyle name="Comma 2 33" xfId="56"/>
    <cellStyle name="Comma 2 34" xfId="57"/>
    <cellStyle name="Comma 2 35" xfId="58"/>
    <cellStyle name="Comma 2 36" xfId="59"/>
    <cellStyle name="Comma 2 37" xfId="60"/>
    <cellStyle name="Comma 2 38" xfId="61"/>
    <cellStyle name="Comma 2 39" xfId="62"/>
    <cellStyle name="Comma 2 4" xfId="63"/>
    <cellStyle name="Comma 2 40" xfId="64"/>
    <cellStyle name="Comma 2 41" xfId="65"/>
    <cellStyle name="Comma 2 42" xfId="66"/>
    <cellStyle name="Comma 2 5" xfId="67"/>
    <cellStyle name="Comma 2 6" xfId="68"/>
    <cellStyle name="Comma 2 7" xfId="69"/>
    <cellStyle name="Comma 2 8" xfId="70"/>
    <cellStyle name="Comma 2 9" xfId="71"/>
    <cellStyle name="Comma 3" xfId="72"/>
    <cellStyle name="Comma 4" xfId="73"/>
    <cellStyle name="Comma 5" xfId="102"/>
    <cellStyle name="Comma_Copy of Rva06_01" xfId="74"/>
    <cellStyle name="Currency 3" xfId="100"/>
    <cellStyle name="Encabezado 1" xfId="77" builtinId="16" customBuiltin="1"/>
    <cellStyle name="Encabezado 4" xfId="80" builtinId="19" customBuiltin="1"/>
    <cellStyle name="Énfasis1" xfId="19" builtinId="29" customBuiltin="1"/>
    <cellStyle name="Énfasis2" xfId="20" builtinId="33" customBuiltin="1"/>
    <cellStyle name="Énfasis3" xfId="21" builtinId="37" customBuiltin="1"/>
    <cellStyle name="Énfasis4" xfId="22" builtinId="41" customBuiltin="1"/>
    <cellStyle name="Énfasis5" xfId="23" builtinId="45" customBuiltin="1"/>
    <cellStyle name="Énfasis6" xfId="24" builtinId="49" customBuiltin="1"/>
    <cellStyle name="Entrada" xfId="82" builtinId="20" customBuiltin="1"/>
    <cellStyle name="Hipervínculo" xfId="81" builtinId="8"/>
    <cellStyle name="Incorrecto" xfId="25" builtinId="27" customBuiltin="1"/>
    <cellStyle name="Millares" xfId="29" builtinId="3"/>
    <cellStyle name="Moneda" xfId="103" builtinId="4"/>
    <cellStyle name="Neutral" xfId="84" builtinId="28" customBuiltin="1"/>
    <cellStyle name="Normal" xfId="0" builtinId="0"/>
    <cellStyle name="Normal 2" xfId="85"/>
    <cellStyle name="Normal 2 2" xfId="86"/>
    <cellStyle name="Normal 2 3" xfId="87"/>
    <cellStyle name="Normal 2 4" xfId="99"/>
    <cellStyle name="Normal 3" xfId="98"/>
    <cellStyle name="Normal 4" xfId="101"/>
    <cellStyle name="Normal 44" xfId="88"/>
    <cellStyle name="Normal 45" xfId="89"/>
    <cellStyle name="Notas" xfId="90" builtinId="10" customBuiltin="1"/>
    <cellStyle name="Percent 2" xfId="93"/>
    <cellStyle name="Percent 44" xfId="94"/>
    <cellStyle name="Porcentaje" xfId="92" builtinId="5"/>
    <cellStyle name="Salida" xfId="91" builtinId="21" customBuiltin="1"/>
    <cellStyle name="Texto de advertencia" xfId="97" builtinId="11" customBuiltin="1"/>
    <cellStyle name="Texto explicativo" xfId="75" builtinId="53" customBuiltin="1"/>
    <cellStyle name="Título" xfId="95" builtinId="15" customBuiltin="1"/>
    <cellStyle name="Título 2" xfId="78" builtinId="17" customBuiltin="1"/>
    <cellStyle name="Título 3" xfId="79" builtinId="18" customBuiltin="1"/>
    <cellStyle name="Total" xfId="96" builtinId="25" customBuiltin="1"/>
  </cellStyles>
  <dxfs count="0"/>
  <tableStyles count="0" defaultTableStyle="TableStyleMedium9" defaultPivotStyle="PivotStyleLight16"/>
  <colors>
    <mruColors>
      <color rgb="FF66FF33"/>
      <color rgb="FFFFCCFF"/>
      <color rgb="FFFF99CC"/>
      <color rgb="FF66FF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ctuary.net/qxtabell.ASP?WCI=lag_tabel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ctuary.net/qxtabell.ASP?WCI=lag_tabe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0000"/>
  </sheetPr>
  <dimension ref="A1:BY992"/>
  <sheetViews>
    <sheetView showGridLines="0" zoomScaleNormal="100" workbookViewId="0">
      <selection activeCell="B7" sqref="B7"/>
    </sheetView>
  </sheetViews>
  <sheetFormatPr baseColWidth="10" defaultColWidth="9.140625" defaultRowHeight="11.25" x14ac:dyDescent="0.2"/>
  <cols>
    <col min="1" max="1" width="5.5703125" style="96" customWidth="1"/>
    <col min="2" max="2" width="25.28515625" style="121" bestFit="1" customWidth="1"/>
    <col min="3" max="3" width="8.42578125" style="96" bestFit="1" customWidth="1"/>
    <col min="4" max="4" width="11.5703125" style="96" bestFit="1" customWidth="1"/>
    <col min="5" max="5" width="39.7109375" style="96" bestFit="1" customWidth="1"/>
    <col min="6" max="6" width="12.140625" style="96" bestFit="1" customWidth="1"/>
    <col min="7" max="7" width="11.85546875" style="96" bestFit="1" customWidth="1"/>
    <col min="8" max="8" width="11.7109375" style="96" customWidth="1"/>
    <col min="9" max="9" width="15.85546875" style="97" bestFit="1" customWidth="1"/>
    <col min="10" max="10" width="11.42578125" style="96" bestFit="1" customWidth="1"/>
    <col min="11" max="11" width="7.28515625" style="98" bestFit="1" customWidth="1"/>
    <col min="12" max="12" width="12.5703125" style="153" bestFit="1" customWidth="1"/>
    <col min="13" max="13" width="12.5703125" style="154" bestFit="1" customWidth="1"/>
    <col min="14" max="14" width="10.28515625" style="155" bestFit="1" customWidth="1"/>
    <col min="15" max="15" width="7.7109375" style="96" bestFit="1" customWidth="1"/>
    <col min="16" max="16" width="12.7109375" style="122" bestFit="1" customWidth="1"/>
    <col min="17" max="17" width="13.5703125" style="155" bestFit="1" customWidth="1"/>
    <col min="18" max="18" width="16.5703125" style="96" bestFit="1" customWidth="1"/>
    <col min="19" max="19" width="10.42578125" style="94" bestFit="1" customWidth="1"/>
    <col min="20" max="20" width="11.7109375" style="98" customWidth="1"/>
    <col min="21" max="21" width="18.140625" style="119" customWidth="1"/>
    <col min="22" max="22" width="12.140625" style="119" customWidth="1"/>
    <col min="23" max="23" width="23.85546875" style="96" customWidth="1"/>
    <col min="24" max="24" width="20.28515625" style="96" customWidth="1"/>
    <col min="25" max="25" width="5.7109375" style="96" customWidth="1"/>
    <col min="26" max="26" width="23.7109375" style="96" bestFit="1" customWidth="1"/>
    <col min="27" max="27" width="8" style="89" bestFit="1" customWidth="1"/>
    <col min="28" max="28" width="12" style="96" customWidth="1"/>
    <col min="29" max="29" width="10.85546875" style="102" bestFit="1" customWidth="1"/>
    <col min="30" max="30" width="16" style="99" customWidth="1"/>
    <col min="31" max="31" width="8.28515625" style="96" bestFit="1" customWidth="1"/>
    <col min="32" max="32" width="6.28515625" style="96" bestFit="1" customWidth="1"/>
    <col min="33" max="33" width="6.42578125" style="96" bestFit="1" customWidth="1"/>
    <col min="34" max="34" width="8.7109375" style="96" bestFit="1" customWidth="1"/>
    <col min="35" max="36" width="9" style="96" bestFit="1" customWidth="1"/>
    <col min="37" max="37" width="7.7109375" style="100" bestFit="1" customWidth="1"/>
    <col min="38" max="38" width="9.85546875" style="100" bestFit="1" customWidth="1"/>
    <col min="39" max="39" width="9.85546875" style="89" bestFit="1" customWidth="1"/>
    <col min="40" max="40" width="5.85546875" style="96" bestFit="1" customWidth="1"/>
    <col min="41" max="41" width="11.140625" style="96" bestFit="1" customWidth="1"/>
    <col min="42" max="42" width="8.42578125" style="96" bestFit="1" customWidth="1"/>
    <col min="43" max="43" width="6.42578125" style="96" bestFit="1" customWidth="1"/>
    <col min="44" max="44" width="8.42578125" style="96" bestFit="1" customWidth="1"/>
    <col min="45" max="45" width="8.28515625" style="100" bestFit="1" customWidth="1"/>
    <col min="46" max="46" width="9" style="100" bestFit="1" customWidth="1"/>
    <col min="47" max="47" width="9" style="89" bestFit="1" customWidth="1"/>
    <col min="48" max="48" width="6.28515625" style="89" bestFit="1" customWidth="1"/>
    <col min="49" max="49" width="6.5703125" style="89" customWidth="1"/>
    <col min="50" max="50" width="9.85546875" style="89" bestFit="1" customWidth="1"/>
    <col min="51" max="51" width="9" style="97" bestFit="1" customWidth="1"/>
    <col min="52" max="52" width="10.7109375" style="97" bestFit="1" customWidth="1"/>
    <col min="53" max="53" width="8" style="97" bestFit="1" customWidth="1"/>
    <col min="54" max="54" width="5.7109375" style="97" bestFit="1" customWidth="1"/>
    <col min="55" max="55" width="9.5703125" style="97" bestFit="1" customWidth="1"/>
    <col min="56" max="56" width="12.5703125" style="100" bestFit="1" customWidth="1"/>
    <col min="57" max="57" width="9.85546875" style="100" bestFit="1" customWidth="1"/>
    <col min="58" max="58" width="9.85546875" style="89" bestFit="1" customWidth="1"/>
    <col min="59" max="59" width="5.42578125" style="97" customWidth="1"/>
    <col min="60" max="60" width="11.140625" style="97" bestFit="1" customWidth="1"/>
    <col min="61" max="61" width="7.7109375" style="97" bestFit="1" customWidth="1"/>
    <col min="62" max="62" width="9.85546875" style="97" bestFit="1" customWidth="1"/>
    <col min="63" max="63" width="8.42578125" style="97" bestFit="1" customWidth="1"/>
    <col min="64" max="64" width="11.42578125" style="100" bestFit="1" customWidth="1"/>
    <col min="65" max="65" width="9.85546875" style="100" bestFit="1" customWidth="1"/>
    <col min="66" max="66" width="9.85546875" style="89" bestFit="1" customWidth="1"/>
    <col min="67" max="67" width="4.42578125" style="101" bestFit="1" customWidth="1"/>
    <col min="68" max="68" width="16.5703125" style="100" bestFit="1" customWidth="1"/>
    <col min="69" max="69" width="9.85546875" style="100" bestFit="1" customWidth="1"/>
    <col min="70" max="70" width="9.85546875" style="89" bestFit="1" customWidth="1"/>
    <col min="71" max="71" width="4.7109375" style="89" customWidth="1"/>
    <col min="72" max="72" width="14.85546875" style="100" bestFit="1" customWidth="1"/>
    <col min="73" max="73" width="18.140625" style="97" bestFit="1" customWidth="1"/>
    <col min="74" max="74" width="13.85546875" style="99" customWidth="1"/>
    <col min="75" max="75" width="11.140625" style="99" bestFit="1" customWidth="1"/>
    <col min="76" max="76" width="9.28515625" style="99" bestFit="1" customWidth="1"/>
    <col min="77" max="77" width="9.5703125" style="96" bestFit="1" customWidth="1"/>
    <col min="78" max="16384" width="9.140625" style="96"/>
  </cols>
  <sheetData>
    <row r="1" spans="1:77" ht="12" thickBot="1" x14ac:dyDescent="0.25">
      <c r="A1" s="95" t="s">
        <v>173</v>
      </c>
      <c r="N1" s="94"/>
      <c r="P1" s="96"/>
      <c r="Q1" s="153"/>
      <c r="R1" s="97"/>
      <c r="U1" s="221" t="s">
        <v>136</v>
      </c>
      <c r="V1" s="214" t="s">
        <v>137</v>
      </c>
      <c r="W1" s="98"/>
      <c r="Z1" s="222"/>
      <c r="AA1" s="223" t="s">
        <v>171</v>
      </c>
      <c r="AB1" s="213" t="s">
        <v>121</v>
      </c>
      <c r="AC1" s="277">
        <v>43373</v>
      </c>
      <c r="AD1" s="278"/>
      <c r="AE1" s="99"/>
      <c r="AK1" s="96"/>
      <c r="AM1" s="100"/>
      <c r="AN1" s="89"/>
      <c r="AS1" s="96"/>
      <c r="AU1" s="100"/>
      <c r="AW1" s="96"/>
      <c r="AY1" s="89"/>
      <c r="BD1" s="97"/>
      <c r="BF1" s="100"/>
      <c r="BG1" s="89"/>
      <c r="BL1" s="97"/>
      <c r="BN1" s="100"/>
      <c r="BO1" s="89"/>
      <c r="BP1" s="101"/>
      <c r="BR1" s="100"/>
      <c r="BT1" s="97"/>
      <c r="BU1" s="100"/>
      <c r="BV1" s="97"/>
      <c r="BY1" s="99"/>
    </row>
    <row r="2" spans="1:77" x14ac:dyDescent="0.2">
      <c r="A2" s="95" t="s">
        <v>178</v>
      </c>
      <c r="N2" s="94"/>
      <c r="P2" s="96"/>
      <c r="Q2" s="153"/>
      <c r="R2" s="97"/>
      <c r="U2" s="217">
        <v>2</v>
      </c>
      <c r="V2" s="218" t="s">
        <v>13</v>
      </c>
      <c r="W2" s="98"/>
      <c r="Z2" s="174" t="s">
        <v>153</v>
      </c>
      <c r="AA2" s="224" t="s">
        <v>169</v>
      </c>
      <c r="AB2" s="207"/>
      <c r="AC2" s="208"/>
      <c r="AD2" s="209"/>
      <c r="AE2" s="99"/>
      <c r="AK2" s="96"/>
      <c r="AM2" s="100"/>
      <c r="AN2" s="89"/>
      <c r="AS2" s="96"/>
      <c r="AU2" s="100"/>
      <c r="AW2" s="96"/>
      <c r="AY2" s="89"/>
      <c r="BD2" s="97"/>
      <c r="BF2" s="100"/>
      <c r="BG2" s="89"/>
      <c r="BL2" s="97"/>
      <c r="BN2" s="100"/>
      <c r="BO2" s="89"/>
      <c r="BP2" s="101"/>
      <c r="BR2" s="100"/>
      <c r="BT2" s="97"/>
      <c r="BU2" s="100"/>
      <c r="BV2" s="97"/>
      <c r="BY2" s="99"/>
    </row>
    <row r="3" spans="1:77" ht="45.75" thickBot="1" x14ac:dyDescent="0.25">
      <c r="A3" s="187" t="s">
        <v>164</v>
      </c>
      <c r="N3" s="94"/>
      <c r="P3" s="96"/>
      <c r="Q3" s="153"/>
      <c r="R3" s="97"/>
      <c r="U3" s="219">
        <v>4</v>
      </c>
      <c r="V3" s="215" t="s">
        <v>11</v>
      </c>
      <c r="W3" s="98"/>
      <c r="Z3" s="174" t="s">
        <v>154</v>
      </c>
      <c r="AA3" s="224" t="s">
        <v>170</v>
      </c>
      <c r="AB3" s="210" t="s">
        <v>122</v>
      </c>
      <c r="AC3" s="211">
        <v>1</v>
      </c>
      <c r="AD3" s="212" t="s">
        <v>168</v>
      </c>
      <c r="AE3" s="99"/>
      <c r="AK3" s="96"/>
      <c r="AM3" s="100"/>
      <c r="AN3" s="89"/>
      <c r="AS3" s="96"/>
      <c r="AU3" s="100"/>
      <c r="AW3" s="96"/>
      <c r="AY3" s="89"/>
      <c r="BD3" s="97"/>
      <c r="BF3" s="100"/>
      <c r="BG3" s="89"/>
      <c r="BL3" s="97"/>
      <c r="BN3" s="100"/>
      <c r="BO3" s="89"/>
      <c r="BP3" s="101"/>
      <c r="BR3" s="100"/>
      <c r="BT3" s="97"/>
      <c r="BU3" s="100"/>
      <c r="BV3" s="97"/>
      <c r="BY3" s="99"/>
    </row>
    <row r="4" spans="1:77" ht="13.5" customHeight="1" thickBot="1" x14ac:dyDescent="0.25">
      <c r="B4" s="96"/>
      <c r="D4" s="95"/>
      <c r="P4" s="96"/>
      <c r="Q4" s="153"/>
      <c r="R4" s="97"/>
      <c r="U4" s="219">
        <v>5</v>
      </c>
      <c r="V4" s="215" t="s">
        <v>14</v>
      </c>
      <c r="W4" s="98"/>
      <c r="Z4" s="174" t="s">
        <v>152</v>
      </c>
      <c r="AA4" s="224" t="s">
        <v>170</v>
      </c>
      <c r="AC4" s="96"/>
      <c r="AD4" s="102"/>
      <c r="AE4" s="99"/>
      <c r="AK4" s="96"/>
      <c r="AM4" s="100"/>
      <c r="AN4" s="89"/>
      <c r="AS4" s="96"/>
      <c r="AU4" s="100"/>
      <c r="AW4" s="96"/>
      <c r="AY4" s="89"/>
      <c r="BD4" s="97"/>
      <c r="BF4" s="100"/>
      <c r="BG4" s="89"/>
      <c r="BL4" s="97"/>
      <c r="BN4" s="100"/>
      <c r="BO4" s="89"/>
      <c r="BP4" s="101"/>
      <c r="BR4" s="100"/>
      <c r="BT4" s="266"/>
      <c r="BU4" s="269"/>
      <c r="BV4" s="269"/>
      <c r="BW4" s="267"/>
      <c r="BY4" s="99"/>
    </row>
    <row r="5" spans="1:77" ht="13.5" customHeight="1" thickBot="1" x14ac:dyDescent="0.25">
      <c r="B5" s="96"/>
      <c r="D5" s="95"/>
      <c r="P5" s="96"/>
      <c r="Q5" s="153"/>
      <c r="R5" s="97"/>
      <c r="U5" s="219">
        <v>6</v>
      </c>
      <c r="V5" s="215" t="s">
        <v>12</v>
      </c>
      <c r="W5" s="98"/>
      <c r="Z5" s="175" t="s">
        <v>156</v>
      </c>
      <c r="AA5" s="225" t="s">
        <v>170</v>
      </c>
      <c r="AC5" s="96"/>
      <c r="AD5" s="102"/>
      <c r="AE5" s="99"/>
      <c r="AK5" s="96"/>
      <c r="AM5" s="100"/>
      <c r="AN5" s="89"/>
      <c r="AO5" s="159" t="s">
        <v>162</v>
      </c>
      <c r="AP5" s="160"/>
      <c r="AQ5" s="160"/>
      <c r="AR5" s="160"/>
      <c r="AS5" s="161">
        <v>0.04</v>
      </c>
      <c r="AU5" s="100"/>
      <c r="AW5" s="96"/>
      <c r="AY5" s="89"/>
      <c r="AZ5" s="159" t="s">
        <v>162</v>
      </c>
      <c r="BA5" s="161">
        <v>0.04</v>
      </c>
      <c r="BB5" s="96"/>
      <c r="BC5" s="96"/>
      <c r="BD5" s="96"/>
      <c r="BF5" s="100"/>
      <c r="BG5" s="89"/>
      <c r="BL5" s="97"/>
      <c r="BN5" s="100"/>
      <c r="BO5" s="89"/>
      <c r="BP5" s="101" t="s">
        <v>109</v>
      </c>
      <c r="BQ5" s="97"/>
      <c r="BR5" s="97"/>
      <c r="BT5" s="266"/>
      <c r="BU5" s="270"/>
      <c r="BV5" s="270"/>
      <c r="BW5" s="267"/>
      <c r="BY5" s="99"/>
    </row>
    <row r="6" spans="1:77" x14ac:dyDescent="0.2">
      <c r="B6" s="96"/>
      <c r="D6" s="95"/>
      <c r="P6" s="96"/>
      <c r="Q6" s="153"/>
      <c r="R6" s="97"/>
      <c r="U6" s="219">
        <v>7</v>
      </c>
      <c r="V6" s="215" t="s">
        <v>115</v>
      </c>
      <c r="W6" s="98"/>
      <c r="AA6" s="103"/>
      <c r="AC6" s="96"/>
      <c r="AD6" s="102"/>
      <c r="AE6" s="99"/>
      <c r="AK6" s="96"/>
      <c r="AM6" s="100"/>
      <c r="AN6" s="89"/>
      <c r="AO6" s="162" t="s">
        <v>98</v>
      </c>
      <c r="AP6" s="163"/>
      <c r="AQ6" s="163"/>
      <c r="AR6" s="163"/>
      <c r="AS6" s="164">
        <v>0.88</v>
      </c>
      <c r="AU6" s="100"/>
      <c r="AW6" s="96"/>
      <c r="AY6" s="89"/>
      <c r="AZ6" s="162" t="s">
        <v>98</v>
      </c>
      <c r="BA6" s="164">
        <v>0.88</v>
      </c>
      <c r="BB6" s="96"/>
      <c r="BC6" s="96"/>
      <c r="BD6" s="96"/>
      <c r="BF6" s="100"/>
      <c r="BG6" s="89"/>
      <c r="BL6" s="97"/>
      <c r="BN6" s="100"/>
      <c r="BO6" s="89"/>
      <c r="BP6" s="255" t="s">
        <v>105</v>
      </c>
      <c r="BQ6" s="256">
        <v>827.23</v>
      </c>
      <c r="BR6" s="259" t="s">
        <v>115</v>
      </c>
      <c r="BT6" s="266"/>
      <c r="BU6" s="92"/>
      <c r="BV6" s="266"/>
      <c r="BW6" s="267"/>
      <c r="BY6" s="99"/>
    </row>
    <row r="7" spans="1:77" ht="12" thickBot="1" x14ac:dyDescent="0.25">
      <c r="B7" s="96"/>
      <c r="D7" s="95"/>
      <c r="P7" s="96"/>
      <c r="Q7" s="153"/>
      <c r="R7" s="97"/>
      <c r="U7" s="220">
        <v>9</v>
      </c>
      <c r="V7" s="216" t="s">
        <v>133</v>
      </c>
      <c r="W7" s="98"/>
      <c r="AA7" s="96"/>
      <c r="AC7" s="96"/>
      <c r="AD7" s="102"/>
      <c r="AE7" s="99"/>
      <c r="AK7" s="96"/>
      <c r="AL7" s="96"/>
      <c r="AM7" s="96"/>
      <c r="AN7" s="89"/>
      <c r="AO7" s="165" t="s">
        <v>108</v>
      </c>
      <c r="AP7" s="163"/>
      <c r="AQ7" s="163"/>
      <c r="AR7" s="163"/>
      <c r="AS7" s="164"/>
      <c r="AT7" s="96"/>
      <c r="AU7" s="96"/>
      <c r="AW7" s="96"/>
      <c r="AY7" s="89"/>
      <c r="AZ7" s="165" t="s">
        <v>108</v>
      </c>
      <c r="BA7" s="171"/>
      <c r="BD7" s="97"/>
      <c r="BE7" s="97"/>
      <c r="BF7" s="97"/>
      <c r="BG7" s="89"/>
      <c r="BJ7" s="97" t="s">
        <v>109</v>
      </c>
      <c r="BL7" s="96" t="s">
        <v>162</v>
      </c>
      <c r="BM7" s="96">
        <v>0.04</v>
      </c>
      <c r="BN7" s="96"/>
      <c r="BO7" s="89"/>
      <c r="BP7" s="257" t="s">
        <v>106</v>
      </c>
      <c r="BQ7" s="258">
        <v>8096.3</v>
      </c>
      <c r="BR7" s="260">
        <f>+BQ7/BQ6</f>
        <v>9.7872417586402811</v>
      </c>
      <c r="BT7" s="97"/>
      <c r="BU7" s="96"/>
      <c r="BV7" s="97"/>
      <c r="BY7" s="99"/>
    </row>
    <row r="8" spans="1:77" ht="12" thickBot="1" x14ac:dyDescent="0.25">
      <c r="B8" s="96"/>
      <c r="N8" s="94"/>
      <c r="P8" s="96"/>
      <c r="Q8" s="153"/>
      <c r="R8" s="97"/>
      <c r="T8" s="96"/>
      <c r="U8" s="98"/>
      <c r="V8" s="98"/>
      <c r="W8" s="98"/>
      <c r="AA8" s="96"/>
      <c r="AC8" s="96"/>
      <c r="AD8" s="102"/>
      <c r="AE8" s="99"/>
      <c r="AK8" s="96"/>
      <c r="AM8" s="96"/>
      <c r="AN8" s="89"/>
      <c r="AO8" s="166" t="s">
        <v>77</v>
      </c>
      <c r="AP8" s="167"/>
      <c r="AQ8" s="167"/>
      <c r="AR8" s="167"/>
      <c r="AS8" s="168">
        <v>0.16</v>
      </c>
      <c r="AT8" s="104" t="s">
        <v>97</v>
      </c>
      <c r="AU8" s="105" t="s">
        <v>11</v>
      </c>
      <c r="AW8" s="96"/>
      <c r="AY8" s="89"/>
      <c r="AZ8" s="166" t="s">
        <v>78</v>
      </c>
      <c r="BA8" s="168">
        <v>0.56000000000000005</v>
      </c>
      <c r="BC8" s="96"/>
      <c r="BE8" s="96"/>
      <c r="BF8" s="96" t="s">
        <v>13</v>
      </c>
      <c r="BG8" s="89"/>
      <c r="BH8" s="96"/>
      <c r="BI8" s="96"/>
      <c r="BL8" s="97" t="s">
        <v>98</v>
      </c>
      <c r="BM8" s="96">
        <v>0.88</v>
      </c>
      <c r="BN8" s="96" t="s">
        <v>14</v>
      </c>
      <c r="BO8" s="89"/>
      <c r="BT8" s="97"/>
      <c r="BU8" s="96"/>
      <c r="BV8" s="97"/>
      <c r="BY8" s="99"/>
    </row>
    <row r="9" spans="1:77" x14ac:dyDescent="0.2">
      <c r="B9" s="96"/>
      <c r="E9" s="97"/>
      <c r="F9" s="97"/>
      <c r="G9" s="97"/>
      <c r="H9" s="97"/>
      <c r="J9" s="97"/>
      <c r="N9" s="94"/>
      <c r="P9" s="96"/>
      <c r="Q9" s="153"/>
      <c r="R9" s="97"/>
      <c r="T9" s="96"/>
      <c r="U9" s="98"/>
      <c r="V9" s="98"/>
      <c r="W9" s="98"/>
      <c r="AA9" s="96"/>
      <c r="AC9" s="96"/>
      <c r="AD9" s="102"/>
      <c r="AK9" s="96"/>
      <c r="AM9" s="96"/>
      <c r="AN9" s="89"/>
      <c r="AT9" s="96"/>
      <c r="AU9" s="105" t="s">
        <v>12</v>
      </c>
      <c r="AW9" s="96"/>
      <c r="AY9" s="89"/>
      <c r="BA9" s="100"/>
      <c r="BB9" s="100"/>
      <c r="BD9" s="106"/>
      <c r="BE9" s="97"/>
      <c r="BF9" s="97"/>
      <c r="BG9" s="89"/>
      <c r="BL9" s="97"/>
      <c r="BN9" s="96"/>
      <c r="BO9" s="89"/>
      <c r="BT9" s="97"/>
      <c r="BU9" s="96"/>
      <c r="BV9" s="97"/>
      <c r="BY9" s="99"/>
    </row>
    <row r="10" spans="1:77" ht="12" thickBot="1" x14ac:dyDescent="0.25">
      <c r="B10" s="96"/>
      <c r="I10" s="107"/>
      <c r="J10" s="97"/>
      <c r="N10" s="94"/>
      <c r="P10" s="96"/>
      <c r="Q10" s="153"/>
      <c r="R10" s="97"/>
      <c r="T10" s="96"/>
      <c r="U10" s="98"/>
      <c r="V10" s="98"/>
      <c r="W10" s="98"/>
      <c r="AA10" s="96"/>
      <c r="AC10" s="106" t="s">
        <v>97</v>
      </c>
      <c r="AD10" s="102"/>
      <c r="AF10" s="106" t="s">
        <v>97</v>
      </c>
      <c r="AG10" s="106" t="s">
        <v>97</v>
      </c>
      <c r="AK10" s="96"/>
      <c r="AL10" s="108" t="s">
        <v>97</v>
      </c>
      <c r="AM10" s="108" t="s">
        <v>97</v>
      </c>
      <c r="AN10" s="89"/>
      <c r="AO10" s="106" t="s">
        <v>97</v>
      </c>
      <c r="AP10" s="106"/>
      <c r="AQ10" s="106"/>
      <c r="AR10" s="106"/>
      <c r="AS10" s="106" t="s">
        <v>97</v>
      </c>
      <c r="AT10" s="108" t="s">
        <v>97</v>
      </c>
      <c r="AU10" s="108" t="s">
        <v>97</v>
      </c>
      <c r="AW10" s="96"/>
      <c r="AY10" s="89"/>
      <c r="AZ10" s="109" t="s">
        <v>97</v>
      </c>
      <c r="BA10" s="106" t="s">
        <v>97</v>
      </c>
      <c r="BB10" s="106" t="s">
        <v>97</v>
      </c>
      <c r="BC10" s="106" t="s">
        <v>97</v>
      </c>
      <c r="BD10" s="106" t="s">
        <v>97</v>
      </c>
      <c r="BE10" s="108" t="s">
        <v>97</v>
      </c>
      <c r="BF10" s="108" t="s">
        <v>97</v>
      </c>
      <c r="BG10" s="89"/>
      <c r="BL10" s="97"/>
      <c r="BN10" s="100"/>
      <c r="BO10" s="89"/>
      <c r="BP10" s="106" t="s">
        <v>97</v>
      </c>
      <c r="BR10" s="100"/>
      <c r="BT10" s="110"/>
      <c r="BU10" s="111"/>
      <c r="BV10" s="111"/>
      <c r="BW10" s="111" t="str">
        <f>+IF(ABS(BW11)&lt;$BU$5,"La diferencia no supera el ECT","Revisar diferencia")</f>
        <v>Revisar diferencia</v>
      </c>
      <c r="BY10" s="99"/>
    </row>
    <row r="11" spans="1:77" ht="12.75" customHeight="1" thickBot="1" x14ac:dyDescent="0.25">
      <c r="B11" s="96"/>
      <c r="J11" s="112"/>
      <c r="P11" s="96"/>
      <c r="Q11" s="153"/>
      <c r="R11" s="155"/>
      <c r="T11" s="295"/>
      <c r="U11" s="98"/>
      <c r="V11" s="98"/>
      <c r="W11" s="98"/>
      <c r="X11" s="93"/>
      <c r="Y11" s="93"/>
      <c r="Z11" s="279" t="s">
        <v>120</v>
      </c>
      <c r="AA11" s="280"/>
      <c r="AB11" s="280"/>
      <c r="AC11" s="280"/>
      <c r="AD11" s="280"/>
      <c r="AE11" s="280"/>
      <c r="AF11" s="280"/>
      <c r="AG11" s="285"/>
      <c r="AH11" s="113"/>
      <c r="AI11" s="279" t="s">
        <v>15</v>
      </c>
      <c r="AJ11" s="280"/>
      <c r="AK11" s="280"/>
      <c r="AL11" s="275"/>
      <c r="AM11" s="276"/>
      <c r="AN11" s="114"/>
      <c r="AO11" s="286" t="s">
        <v>84</v>
      </c>
      <c r="AP11" s="287"/>
      <c r="AQ11" s="287"/>
      <c r="AR11" s="287"/>
      <c r="AS11" s="287"/>
      <c r="AT11" s="287"/>
      <c r="AU11" s="287"/>
      <c r="AV11" s="288"/>
      <c r="AW11" s="113"/>
      <c r="AX11" s="281" t="s">
        <v>101</v>
      </c>
      <c r="AY11" s="282"/>
      <c r="AZ11" s="282"/>
      <c r="BA11" s="282"/>
      <c r="BB11" s="282"/>
      <c r="BC11" s="282"/>
      <c r="BD11" s="282"/>
      <c r="BE11" s="283"/>
      <c r="BF11" s="284"/>
      <c r="BG11" s="114"/>
      <c r="BH11" s="279" t="s">
        <v>25</v>
      </c>
      <c r="BI11" s="280"/>
      <c r="BJ11" s="280"/>
      <c r="BK11" s="280"/>
      <c r="BL11" s="280"/>
      <c r="BM11" s="275"/>
      <c r="BN11" s="276"/>
      <c r="BO11" s="114"/>
      <c r="BP11" s="274" t="s">
        <v>104</v>
      </c>
      <c r="BQ11" s="275"/>
      <c r="BR11" s="276"/>
      <c r="BS11" s="114"/>
      <c r="BT11" s="180" t="s">
        <v>174</v>
      </c>
      <c r="BU11" s="181">
        <f>SUBTOTAL(9,BU13:BU19)</f>
        <v>56110449.753901862</v>
      </c>
      <c r="BV11" s="181">
        <f>SUBTOTAL(9,BV13:BV19)</f>
        <v>36858821.530000009</v>
      </c>
      <c r="BW11" s="181">
        <f>SUBTOTAL(9,BW13:BW19)</f>
        <v>19251628.223901864</v>
      </c>
      <c r="BX11" s="182">
        <f>IFERROR(+BW11/BV11,0)</f>
        <v>0.52230720963861099</v>
      </c>
      <c r="BY11" s="115"/>
    </row>
    <row r="12" spans="1:77" s="95" customFormat="1" ht="12" customHeight="1" thickBot="1" x14ac:dyDescent="0.25">
      <c r="B12" s="271" t="s">
        <v>118</v>
      </c>
      <c r="C12" s="272"/>
      <c r="D12" s="272"/>
      <c r="E12" s="273"/>
      <c r="F12" s="135" t="s">
        <v>175</v>
      </c>
      <c r="H12" s="292" t="s">
        <v>118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4"/>
      <c r="T12" s="296"/>
      <c r="U12" s="289" t="s">
        <v>118</v>
      </c>
      <c r="V12" s="290"/>
      <c r="W12" s="290"/>
      <c r="X12" s="291"/>
      <c r="Y12" s="91"/>
      <c r="Z12" s="116"/>
      <c r="AA12" s="116"/>
      <c r="AC12" s="127"/>
      <c r="AK12" s="128"/>
      <c r="AL12" s="128"/>
      <c r="AM12" s="90"/>
      <c r="AS12" s="128"/>
      <c r="AT12" s="128"/>
      <c r="AU12" s="90"/>
      <c r="AW12" s="90"/>
      <c r="AX12" s="90"/>
      <c r="AY12" s="129"/>
      <c r="AZ12" s="129"/>
      <c r="BA12" s="130"/>
      <c r="BB12" s="129"/>
      <c r="BC12" s="129"/>
      <c r="BD12" s="128"/>
      <c r="BE12" s="128"/>
      <c r="BF12" s="90"/>
      <c r="BG12" s="129"/>
      <c r="BH12" s="129"/>
      <c r="BI12" s="131" t="s">
        <v>97</v>
      </c>
      <c r="BJ12" s="131" t="s">
        <v>97</v>
      </c>
      <c r="BK12" s="131" t="s">
        <v>97</v>
      </c>
      <c r="BL12" s="132" t="s">
        <v>97</v>
      </c>
      <c r="BM12" s="132" t="s">
        <v>97</v>
      </c>
      <c r="BN12" s="90"/>
      <c r="BO12" s="133" t="s">
        <v>91</v>
      </c>
      <c r="BP12" s="132" t="s">
        <v>97</v>
      </c>
      <c r="BQ12" s="132" t="s">
        <v>97</v>
      </c>
      <c r="BR12" s="90"/>
      <c r="BS12" s="90"/>
      <c r="BT12" s="128"/>
      <c r="BU12" s="129"/>
      <c r="BV12" s="134"/>
      <c r="BW12" s="134"/>
      <c r="BX12" s="134"/>
    </row>
    <row r="13" spans="1:77" s="135" customFormat="1" ht="26.1" customHeight="1" thickBot="1" x14ac:dyDescent="0.25">
      <c r="B13" s="194" t="s">
        <v>147</v>
      </c>
      <c r="C13" s="227" t="s">
        <v>143</v>
      </c>
      <c r="D13" s="228" t="s">
        <v>145</v>
      </c>
      <c r="E13" s="229" t="s">
        <v>138</v>
      </c>
      <c r="F13" s="188" t="s">
        <v>167</v>
      </c>
      <c r="G13" s="189" t="s">
        <v>166</v>
      </c>
      <c r="H13" s="194" t="s">
        <v>148</v>
      </c>
      <c r="I13" s="230" t="s">
        <v>179</v>
      </c>
      <c r="J13" s="227" t="s">
        <v>149</v>
      </c>
      <c r="K13" s="228" t="s">
        <v>67</v>
      </c>
      <c r="L13" s="231" t="s">
        <v>70</v>
      </c>
      <c r="M13" s="232" t="s">
        <v>71</v>
      </c>
      <c r="N13" s="231" t="s">
        <v>72</v>
      </c>
      <c r="O13" s="233" t="s">
        <v>68</v>
      </c>
      <c r="P13" s="234" t="s">
        <v>69</v>
      </c>
      <c r="Q13" s="226" t="s">
        <v>172</v>
      </c>
      <c r="R13" s="233" t="s">
        <v>150</v>
      </c>
      <c r="S13" s="229" t="s">
        <v>144</v>
      </c>
      <c r="T13" s="183" t="s">
        <v>114</v>
      </c>
      <c r="U13" s="262" t="s">
        <v>66</v>
      </c>
      <c r="V13" s="126" t="s">
        <v>136</v>
      </c>
      <c r="W13" s="124" t="s">
        <v>146</v>
      </c>
      <c r="X13" s="125" t="s">
        <v>134</v>
      </c>
      <c r="Z13" s="136" t="s">
        <v>73</v>
      </c>
      <c r="AA13" s="137" t="s">
        <v>165</v>
      </c>
      <c r="AB13" s="137" t="s">
        <v>74</v>
      </c>
      <c r="AC13" s="138" t="s">
        <v>119</v>
      </c>
      <c r="AD13" s="139" t="s">
        <v>76</v>
      </c>
      <c r="AE13" s="137" t="s">
        <v>92</v>
      </c>
      <c r="AF13" s="137" t="s">
        <v>99</v>
      </c>
      <c r="AG13" s="140" t="s">
        <v>100</v>
      </c>
      <c r="AI13" s="142" t="s">
        <v>86</v>
      </c>
      <c r="AJ13" s="142" t="s">
        <v>87</v>
      </c>
      <c r="AK13" s="142" t="s">
        <v>90</v>
      </c>
      <c r="AL13" s="142" t="s">
        <v>80</v>
      </c>
      <c r="AM13" s="142" t="s">
        <v>0</v>
      </c>
      <c r="AN13" s="143"/>
      <c r="AO13" s="144" t="s">
        <v>79</v>
      </c>
      <c r="AP13" s="142" t="s">
        <v>161</v>
      </c>
      <c r="AQ13" s="142" t="s">
        <v>100</v>
      </c>
      <c r="AR13" s="142" t="s">
        <v>103</v>
      </c>
      <c r="AS13" s="142" t="s">
        <v>39</v>
      </c>
      <c r="AT13" s="144" t="s">
        <v>82</v>
      </c>
      <c r="AU13" s="145" t="s">
        <v>1</v>
      </c>
      <c r="AV13" s="146"/>
      <c r="AX13" s="141" t="s">
        <v>88</v>
      </c>
      <c r="AY13" s="141" t="s">
        <v>86</v>
      </c>
      <c r="AZ13" s="141" t="s">
        <v>79</v>
      </c>
      <c r="BA13" s="141" t="s">
        <v>83</v>
      </c>
      <c r="BB13" s="141" t="s">
        <v>100</v>
      </c>
      <c r="BC13" s="147" t="s">
        <v>103</v>
      </c>
      <c r="BD13" s="148" t="s">
        <v>102</v>
      </c>
      <c r="BE13" s="149" t="s">
        <v>163</v>
      </c>
      <c r="BF13" s="150" t="s">
        <v>1</v>
      </c>
      <c r="BG13" s="143"/>
      <c r="BH13" s="141" t="s">
        <v>86</v>
      </c>
      <c r="BI13" s="141" t="s">
        <v>89</v>
      </c>
      <c r="BJ13" s="141" t="s">
        <v>81</v>
      </c>
      <c r="BK13" s="141" t="s">
        <v>103</v>
      </c>
      <c r="BL13" s="141" t="s">
        <v>102</v>
      </c>
      <c r="BM13" s="147" t="s">
        <v>85</v>
      </c>
      <c r="BN13" s="148" t="s">
        <v>2</v>
      </c>
      <c r="BO13" s="143"/>
      <c r="BP13" s="151" t="s">
        <v>107</v>
      </c>
      <c r="BQ13" s="144" t="s">
        <v>110</v>
      </c>
      <c r="BR13" s="144" t="s">
        <v>111</v>
      </c>
      <c r="BS13" s="143"/>
      <c r="BT13" s="183" t="s">
        <v>113</v>
      </c>
      <c r="BU13" s="184" t="s">
        <v>180</v>
      </c>
      <c r="BV13" s="184" t="s">
        <v>75</v>
      </c>
      <c r="BW13" s="185" t="s">
        <v>116</v>
      </c>
      <c r="BX13" s="186" t="s">
        <v>117</v>
      </c>
      <c r="BY13" s="152"/>
    </row>
    <row r="14" spans="1:77" ht="24.75" customHeight="1" x14ac:dyDescent="0.2">
      <c r="B14" s="195">
        <v>20180422000600</v>
      </c>
      <c r="C14" s="196" t="s">
        <v>176</v>
      </c>
      <c r="D14" s="196">
        <v>304933</v>
      </c>
      <c r="E14" s="197" t="s">
        <v>177</v>
      </c>
      <c r="F14" s="204">
        <v>9036.6452723370894</v>
      </c>
      <c r="G14" s="206">
        <f t="shared" ref="G14" si="0">+H14+F14</f>
        <v>98130.105272337096</v>
      </c>
      <c r="H14" s="205">
        <v>89093.46</v>
      </c>
      <c r="I14" s="206">
        <v>97400.654500000004</v>
      </c>
      <c r="J14" s="206">
        <v>8307.1944999999996</v>
      </c>
      <c r="K14" s="197" t="s">
        <v>3</v>
      </c>
      <c r="L14" s="198">
        <v>33660</v>
      </c>
      <c r="M14" s="198">
        <v>43291.296550925923</v>
      </c>
      <c r="N14" s="198">
        <v>43291.296550925923</v>
      </c>
      <c r="O14" s="261">
        <v>100</v>
      </c>
      <c r="P14" s="199"/>
      <c r="Q14" s="200">
        <v>43305</v>
      </c>
      <c r="R14" s="201">
        <v>16742596.460000001</v>
      </c>
      <c r="S14" s="202" t="s">
        <v>155</v>
      </c>
      <c r="T14" s="244" t="s">
        <v>65</v>
      </c>
      <c r="U14" s="263"/>
      <c r="V14" s="203">
        <v>9</v>
      </c>
      <c r="W14" s="196" t="s">
        <v>152</v>
      </c>
      <c r="X14" s="123"/>
      <c r="Z14" s="235" t="s">
        <v>133</v>
      </c>
      <c r="AA14" s="236" t="s">
        <v>170</v>
      </c>
      <c r="AB14" s="199" t="str">
        <f>+IF(OR(Z14="VP1",Z14="VP2",Z14="VP3"),"ILPP",IF(Z14="VT","ILPT",IF(Z14="VG","GI","MUERTE")))</f>
        <v>MUERTE</v>
      </c>
      <c r="AC14" s="237">
        <f>+ROUNDDOWN((M14-L14)/365,0)</f>
        <v>26</v>
      </c>
      <c r="AD14" s="238">
        <f>+IF(AB14="ILPP",O14/100,1)</f>
        <v>1</v>
      </c>
      <c r="AE14" s="243" t="str">
        <f>+IF(U14&gt;0,"S","N")</f>
        <v>N</v>
      </c>
      <c r="AF14" s="199">
        <f>+MIN(YEAR(M14)-YEAR(Q14),(YEAR($AC$1))-YEAR(M14))</f>
        <v>0</v>
      </c>
      <c r="AG14" s="239">
        <f>+IF(YEAR(Q14)-YEAR(M14)=0,1,2)</f>
        <v>1</v>
      </c>
      <c r="AH14" s="89"/>
      <c r="AI14" s="240">
        <f>+VLOOKUP($M14,'Datos M'!$C:$H,2,TRUE)</f>
        <v>1569865</v>
      </c>
      <c r="AJ14" s="241">
        <f>+VLOOKUP($M14,'Datos M'!$C:$H,5,TRUE)</f>
        <v>1046577</v>
      </c>
      <c r="AK14" s="241">
        <f>+VLOOKUP($M14,'Datos M'!$C:$H,6,TRUE)</f>
        <v>297299</v>
      </c>
      <c r="AL14" s="241">
        <f>+MAX(G14*(65/AC14)*53,AI14)+AJ14</f>
        <v>14048815.948584665</v>
      </c>
      <c r="AM14" s="242">
        <f t="shared" ref="AM14" si="1">+(AL14*1.2)</f>
        <v>16858579.138301596</v>
      </c>
      <c r="AN14" s="89"/>
      <c r="AO14" s="156">
        <f>+MAX(G14*$AS$8*53*(65/AC14),AI14*$AS$8)</f>
        <v>2080358.2317735464</v>
      </c>
      <c r="AP14" s="157">
        <f t="shared" ref="AP14" si="2">AC14+AF14</f>
        <v>26</v>
      </c>
      <c r="AQ14" s="157">
        <f t="shared" ref="AQ14" si="3">AG14</f>
        <v>1</v>
      </c>
      <c r="AR14" s="169">
        <f>+IF(K14="M",VLOOKUP(AP14,'E(X,Y,MASC)'!$A$4:$M$103,10,FALSE),VLOOKUP(AP14,'E(X,Y,FEM)'!$A$4:$M$103,10,0))</f>
        <v>26</v>
      </c>
      <c r="AS14" s="169">
        <f>+VLOOKUP(AC14,IF(K14="M",'Tabla M'!$A$6:$U$121,'Tabla F'!$A$6:$U$121),20,0)</f>
        <v>0.99935000000000007</v>
      </c>
      <c r="AT14" s="157">
        <f t="shared" ref="AT14" si="4">+$AS$6*((AR14)*AO14+AS14*(1/(1+$AS$5)^(AF14-2))*AL14)</f>
        <v>60961680.099352457</v>
      </c>
      <c r="AU14" s="157">
        <f t="shared" ref="AU14" si="5">+$AS$6*((AR14)*AO14*1.2+(AS14*(1/(1+$AS$5)^(AF14-2))*AM14))</f>
        <v>73154016.119222954</v>
      </c>
      <c r="AV14" s="170">
        <f t="shared" ref="AV14" si="6">+AU14/AO14-1</f>
        <v>34.164143848849392</v>
      </c>
      <c r="AX14" s="156">
        <f>+VLOOKUP($M14,'Datos M'!$C:$H,3,TRUE)</f>
        <v>697718</v>
      </c>
      <c r="AY14" s="157">
        <f t="shared" ref="AY14" si="7">AI14</f>
        <v>1569865</v>
      </c>
      <c r="AZ14" s="157">
        <f>MAX(G14*$BA$8*53*(65/AC14),AY14*$BA$8)</f>
        <v>7281253.8112074137</v>
      </c>
      <c r="BA14" s="193">
        <f t="shared" ref="BA14" si="8">+AC14+AF14</f>
        <v>26</v>
      </c>
      <c r="BB14" s="192">
        <f t="shared" ref="BB14" si="9">AG14</f>
        <v>1</v>
      </c>
      <c r="BC14" s="172">
        <f>+IF(K14="M",VLOOKUP(BA14,'E(X,Y,MASC)'!$A$4:$M$103,10,FALSE),VLOOKUP(BA14,'E(X,Y,FEM)'!$A$4:$M$103,10,0))</f>
        <v>26</v>
      </c>
      <c r="BD14" s="172">
        <f>+VLOOKUP(BA14,IF(K14="M",'Tabla M'!$A$6:$W$121,'Tabla F'!$A$6:$W$121),20,0)</f>
        <v>0.99935000000000007</v>
      </c>
      <c r="BE14" s="157">
        <f t="shared" ref="BE14" si="10">+$BA$6*((BC14*(AX14+AZ14))+(BD14*(1/(1+$BA$5)^(AF14-2)))*AL14)</f>
        <v>195921958.79679933</v>
      </c>
      <c r="BF14" s="158">
        <f t="shared" ref="BF14" si="11">+$BA$6*((BC14*(AX14+AZ14))*1.2+(BD14*(1/(1+$BA$5)^(AF14-2)))*AM14)</f>
        <v>235106350.5561592</v>
      </c>
      <c r="BG14" s="89"/>
      <c r="BH14" s="156">
        <f t="shared" ref="BH14" si="12">AI14</f>
        <v>1569865</v>
      </c>
      <c r="BI14" s="157">
        <f>+VLOOKUP($M14,'Datos M'!$C:$H,4,TRUE)</f>
        <v>872147</v>
      </c>
      <c r="BJ14" s="157">
        <f>+MAX(G14*53*(65/AC14),BH14)</f>
        <v>13002238.948584665</v>
      </c>
      <c r="BK14" s="169">
        <f>+IF(K14="M",VLOOKUP(BA14,'E(X,Y,MASC)'!$A$4:$M$103,2,FALSE),VLOOKUP(BA14,'E(X,Y,FEM)'!$A$4:$M$103,2,0))</f>
        <v>0.94613298846179661</v>
      </c>
      <c r="BL14" s="169">
        <f>+VLOOKUP(BA14,IF(K14="M",'Tabla M'!$A$6:$W$121,'Tabla F'!$A$6:$W$121),5,0)</f>
        <v>1.6021691999731573E-2</v>
      </c>
      <c r="BM14" s="157">
        <f t="shared" ref="BM14" si="13">+$BM$8*((BK14*(BI14+BJ14))+(BL14*(1/(1+$BM$7)^(AF14-2))*AL14))</f>
        <v>11766010.998848816</v>
      </c>
      <c r="BN14" s="158">
        <f t="shared" ref="BN14" si="14">+$BM$8*((BK14*(BI14+BJ14))*1.2+(BL14*(1/(1+$BM$7)^(AF14-2))*AM14))</f>
        <v>14119213.198618578</v>
      </c>
      <c r="BO14" s="89"/>
      <c r="BP14" s="173">
        <f>+IF(K14="M",VLOOKUP(BA14,'a(X,Y,MASC)'!$A$4:$T$104,9,FALSE),VLOOKUP(BA14,'a(X,Y,FEM)'!$A$4:$U$104,9,FALSE))</f>
        <v>15.590745061240284</v>
      </c>
      <c r="BQ14" s="157">
        <f t="shared" ref="BQ14" si="15">+BM14+2000*($BQ$7/$BQ$6)*12*BP14</f>
        <v>15428180.385529272</v>
      </c>
      <c r="BR14" s="158">
        <f t="shared" ref="BR14" si="16">+BN14+2000*($BQ$7/$BQ$6)*12*BP14</f>
        <v>17781382.585299034</v>
      </c>
      <c r="BT14" s="117">
        <f>+IF(AA14="SI",IF(OR(Z14="VP1",Z14="VP2"),AT14,IF(Z14="VP3",BE14,IF(Z14="VT",BM14,IF(Z14="VG",BQ14,AL14)))),IF(OR(Z14="VP1",Z14="VP2"),AU14,IF(Z14="VP3",BF14,IF(Z14="VT",BN14,IF(Z14="VG",BR14,AM14)))))</f>
        <v>16858579.138301596</v>
      </c>
      <c r="BU14" s="92">
        <f t="shared" ref="BU14" si="17">+BT14</f>
        <v>16858579.138301596</v>
      </c>
      <c r="BV14" s="92">
        <f>+R14</f>
        <v>16742596.460000001</v>
      </c>
      <c r="BW14" s="176">
        <f t="shared" ref="BW14" si="18">+BU14-BV14</f>
        <v>115982.67830159515</v>
      </c>
      <c r="BX14" s="118">
        <f t="shared" ref="BX14" si="19">IFERROR(+BW14/BV14,0)</f>
        <v>6.9274009308347827E-3</v>
      </c>
      <c r="BY14" s="99"/>
    </row>
    <row r="15" spans="1:77" ht="30.75" customHeight="1" x14ac:dyDescent="0.2">
      <c r="B15" s="195">
        <v>20160521427500</v>
      </c>
      <c r="C15" s="196" t="s">
        <v>157</v>
      </c>
      <c r="D15" s="196">
        <v>187826</v>
      </c>
      <c r="E15" s="197" t="s">
        <v>140</v>
      </c>
      <c r="F15" s="204">
        <v>10204.652598611157</v>
      </c>
      <c r="G15" s="206">
        <f t="shared" ref="G15" si="20">+H15+F15</f>
        <v>31546.652598611159</v>
      </c>
      <c r="H15" s="205">
        <v>21342</v>
      </c>
      <c r="I15" s="206">
        <v>33842.433900000004</v>
      </c>
      <c r="J15" s="206">
        <v>12500.4339</v>
      </c>
      <c r="K15" s="197" t="s">
        <v>3</v>
      </c>
      <c r="L15" s="198">
        <v>14821</v>
      </c>
      <c r="M15" s="198">
        <v>42766.284722222219</v>
      </c>
      <c r="N15" s="198">
        <v>42766.284722222219</v>
      </c>
      <c r="O15" s="261">
        <v>100</v>
      </c>
      <c r="P15" s="199"/>
      <c r="Q15" s="200">
        <v>42766</v>
      </c>
      <c r="R15" s="201">
        <v>2520945.9900000002</v>
      </c>
      <c r="S15" s="202" t="s">
        <v>155</v>
      </c>
      <c r="T15" s="244" t="s">
        <v>65</v>
      </c>
      <c r="U15" s="263"/>
      <c r="V15" s="203">
        <v>9</v>
      </c>
      <c r="W15" s="196" t="s">
        <v>153</v>
      </c>
      <c r="X15" s="123"/>
      <c r="Z15" s="235" t="s">
        <v>133</v>
      </c>
      <c r="AA15" s="236" t="s">
        <v>169</v>
      </c>
      <c r="AB15" s="199" t="str">
        <f>+IF(OR(Z15="VP1",Z15="VP2",Z15="VP3"),"ILPP",IF(Z15="VT","ILPT",IF(Z15="VG","GI","MUERTE")))</f>
        <v>MUERTE</v>
      </c>
      <c r="AC15" s="237">
        <f>+ROUNDDOWN((M15-L15)/365,0)</f>
        <v>76</v>
      </c>
      <c r="AD15" s="238">
        <f>+IF(AB15="ILPP",O15/100,1)</f>
        <v>1</v>
      </c>
      <c r="AE15" s="243" t="str">
        <f>+IF(U15&gt;0,"S","N")</f>
        <v>N</v>
      </c>
      <c r="AF15" s="199">
        <f>+MIN(YEAR(M15)-YEAR(Q15),(YEAR($AC$1))-YEAR(M15))</f>
        <v>0</v>
      </c>
      <c r="AG15" s="239">
        <f>+IF(YEAR(Q15)-YEAR(M15)=0,1,2)</f>
        <v>1</v>
      </c>
      <c r="AH15" s="89"/>
      <c r="AI15" s="240">
        <f>+VLOOKUP($M15,'Datos M'!$C:$H,2,TRUE)</f>
        <v>1090945</v>
      </c>
      <c r="AJ15" s="241">
        <f>+VLOOKUP($M15,'Datos M'!$C:$H,5,TRUE)</f>
        <v>727297</v>
      </c>
      <c r="AK15" s="241">
        <f>+VLOOKUP($M15,'Datos M'!$C:$H,6,TRUE)</f>
        <v>206602</v>
      </c>
      <c r="AL15" s="241">
        <f>+MAX(G15*(65/AC15)*53,AI15)+AJ15</f>
        <v>2157273.5552923083</v>
      </c>
      <c r="AM15" s="242">
        <f t="shared" ref="AM15" si="21">+(AL15*1.2)</f>
        <v>2588728.2663507699</v>
      </c>
      <c r="AN15" s="89"/>
      <c r="AO15" s="156">
        <f>+MAX(G15*$AS$8*53*(65/AC15),AI15*$AS$8)</f>
        <v>228796.24884676936</v>
      </c>
      <c r="AP15" s="157">
        <f t="shared" ref="AP15" si="22">AC15+AF15</f>
        <v>76</v>
      </c>
      <c r="AQ15" s="157">
        <f t="shared" ref="AQ15" si="23">AG15</f>
        <v>1</v>
      </c>
      <c r="AR15" s="169">
        <f>+IF(K15="M",VLOOKUP(AP15,'E(X,Y,MASC)'!$A$4:$M$103,10,FALSE),VLOOKUP(AP15,'E(X,Y,FEM)'!$A$4:$M$103,10,0))</f>
        <v>76</v>
      </c>
      <c r="AS15" s="169">
        <f>+VLOOKUP(AC15,IF(K15="M",'Tabla M'!$A$6:$U$121,'Tabla F'!$A$6:$U$121),20,0)</f>
        <v>0.93993199999999999</v>
      </c>
      <c r="AT15" s="157">
        <f t="shared" ref="AT15" si="24">+$AS$6*((AR15)*AO15+AS15*(1/(1+$AS$5)^(AF15-2))*AL15)</f>
        <v>17231865.112205144</v>
      </c>
      <c r="AU15" s="157">
        <f t="shared" ref="AU15" si="25">+$AS$6*((AR15)*AO15*1.2+(AS15*(1/(1+$AS$5)^(AF15-2))*AM15))</f>
        <v>20678238.134646174</v>
      </c>
      <c r="AV15" s="170">
        <f t="shared" ref="AV15" si="26">+AU15/AO15-1</f>
        <v>89.378396668972101</v>
      </c>
      <c r="AX15" s="156">
        <f>+VLOOKUP($M15,'Datos M'!$C:$H,3,TRUE)</f>
        <v>484865</v>
      </c>
      <c r="AY15" s="157">
        <f t="shared" ref="AY15" si="27">AI15</f>
        <v>1090945</v>
      </c>
      <c r="AZ15" s="157">
        <f>MAX(G15*$BA$8*53*(65/AC15),AY15*$BA$8)</f>
        <v>800786.8709636929</v>
      </c>
      <c r="BA15" s="193">
        <f t="shared" ref="BA15" si="28">+AC15+AF15</f>
        <v>76</v>
      </c>
      <c r="BB15" s="192">
        <f t="shared" ref="BB15" si="29">AG15</f>
        <v>1</v>
      </c>
      <c r="BC15" s="172">
        <f>+IF(K15="M",VLOOKUP(BA15,'E(X,Y,MASC)'!$A$4:$M$103,10,FALSE),VLOOKUP(BA15,'E(X,Y,FEM)'!$A$4:$M$103,10,0))</f>
        <v>76</v>
      </c>
      <c r="BD15" s="172">
        <f>+VLOOKUP(BA15,IF(K15="M",'Tabla M'!$A$6:$W$121,'Tabla F'!$A$6:$W$121),20,0)</f>
        <v>0.93993199999999999</v>
      </c>
      <c r="BE15" s="157">
        <f t="shared" ref="BE15" si="30">+$BA$6*((BC15*(AX15+AZ15))+(BD15*(1/(1+$BA$5)^(AF15-2)))*AL15)</f>
        <v>87914369.119384989</v>
      </c>
      <c r="BF15" s="158">
        <f t="shared" ref="BF15" si="31">+$BA$6*((BC15*(AX15+AZ15))*1.2+(BD15*(1/(1+$BA$5)^(AF15-2)))*AM15)</f>
        <v>105497242.943262</v>
      </c>
      <c r="BG15" s="89"/>
      <c r="BH15" s="156">
        <f t="shared" ref="BH15" si="32">AI15</f>
        <v>1090945</v>
      </c>
      <c r="BI15" s="157">
        <f>+VLOOKUP($M15,'Datos M'!$C:$H,4,TRUE)</f>
        <v>606081</v>
      </c>
      <c r="BJ15" s="157">
        <f>+MAX(G15*53*(65/AC15),BH15)</f>
        <v>1429976.5552923083</v>
      </c>
      <c r="BK15" s="169">
        <f>+IF(K15="M",VLOOKUP(BA15,'E(X,Y,MASC)'!$A$4:$M$103,2,FALSE),VLOOKUP(BA15,'E(X,Y,FEM)'!$A$4:$M$103,2,0))</f>
        <v>0.89341751153729598</v>
      </c>
      <c r="BL15" s="169">
        <f>+VLOOKUP(BA15,IF(K15="M",'Tabla M'!$A$6:$W$121,'Tabla F'!$A$6:$W$121),5,0)</f>
        <v>7.0845788001211996E-2</v>
      </c>
      <c r="BM15" s="157">
        <f t="shared" ref="BM15" si="33">+$BM$8*((BK15*(BI15+BJ15))+(BL15*(1/(1+$BM$7)^(AF15-2))*AL15))</f>
        <v>1746231.9185902511</v>
      </c>
      <c r="BN15" s="158">
        <f t="shared" ref="BN15" si="34">+$BM$8*((BK15*(BI15+BJ15))*1.2+(BL15*(1/(1+$BM$7)^(AF15-2))*AM15))</f>
        <v>2095478.3023083012</v>
      </c>
      <c r="BO15" s="89"/>
      <c r="BP15" s="173">
        <f>+IF(K15="M",VLOOKUP(BA15,'a(X,Y,MASC)'!$A$4:$T$104,9,FALSE),VLOOKUP(BA15,'a(X,Y,FEM)'!$A$4:$U$104,9,FALSE))</f>
        <v>0</v>
      </c>
      <c r="BQ15" s="157">
        <f t="shared" ref="BQ15" si="35">+BM15+2000*($BQ$7/$BQ$6)*12*BP15</f>
        <v>1746231.9185902511</v>
      </c>
      <c r="BR15" s="158">
        <f t="shared" ref="BR15" si="36">+BN15+2000*($BQ$7/$BQ$6)*12*BP15</f>
        <v>2095478.3023083012</v>
      </c>
      <c r="BT15" s="117">
        <f>+IF(AA15="SI",IF(OR(Z15="VP1",Z15="VP2"),AT15,IF(Z15="VP3",BE15,IF(Z15="VT",BM15,IF(Z15="VG",BQ15,AL15)))),IF(OR(Z15="VP1",Z15="VP2"),AU15,IF(Z15="VP3",BF15,IF(Z15="VT",BN15,IF(Z15="VG",BR15,AM15)))))</f>
        <v>2157273.5552923083</v>
      </c>
      <c r="BU15" s="92">
        <f t="shared" ref="BU15" si="37">+BT15</f>
        <v>2157273.5552923083</v>
      </c>
      <c r="BV15" s="92">
        <f>+R15</f>
        <v>2520945.9900000002</v>
      </c>
      <c r="BW15" s="176">
        <f t="shared" ref="BW15" si="38">+BU15-BV15</f>
        <v>-363672.43470769189</v>
      </c>
      <c r="BX15" s="118">
        <f t="shared" ref="BX15" si="39">IFERROR(+BW15/BV15,0)</f>
        <v>-0.14426030392967359</v>
      </c>
      <c r="BY15" s="99"/>
    </row>
    <row r="16" spans="1:77" ht="28.5" customHeight="1" x14ac:dyDescent="0.2">
      <c r="B16" s="195">
        <v>20160042409600</v>
      </c>
      <c r="C16" s="196" t="s">
        <v>158</v>
      </c>
      <c r="D16" s="196">
        <v>207747</v>
      </c>
      <c r="E16" s="197" t="s">
        <v>141</v>
      </c>
      <c r="F16" s="204">
        <v>19529.34719510526</v>
      </c>
      <c r="G16" s="206">
        <f t="shared" ref="G16" si="40">+H16+F16</f>
        <v>64248.427495105265</v>
      </c>
      <c r="H16" s="205">
        <v>44719.080300000001</v>
      </c>
      <c r="I16" s="206">
        <v>68062.7304</v>
      </c>
      <c r="J16" s="206">
        <v>23343.650099999999</v>
      </c>
      <c r="K16" s="197" t="s">
        <v>3</v>
      </c>
      <c r="L16" s="198">
        <v>33178</v>
      </c>
      <c r="M16" s="198">
        <v>42829.322916666664</v>
      </c>
      <c r="N16" s="198">
        <v>42829.322916666664</v>
      </c>
      <c r="O16" s="261">
        <v>100</v>
      </c>
      <c r="P16" s="199"/>
      <c r="Q16" s="200">
        <v>42829</v>
      </c>
      <c r="R16" s="201">
        <v>9841607.7699999996</v>
      </c>
      <c r="S16" s="202" t="s">
        <v>155</v>
      </c>
      <c r="T16" s="244" t="s">
        <v>65</v>
      </c>
      <c r="U16" s="263"/>
      <c r="V16" s="203">
        <v>9</v>
      </c>
      <c r="W16" s="196" t="s">
        <v>153</v>
      </c>
      <c r="X16" s="123"/>
      <c r="Z16" s="235" t="s">
        <v>133</v>
      </c>
      <c r="AA16" s="236" t="s">
        <v>169</v>
      </c>
      <c r="AB16" s="199" t="str">
        <f>+IF(OR(Z16="VP1",Z16="VP2",Z16="VP3"),"ILPP",IF(Z16="VT","ILPT",IF(Z16="VG","GI","MUERTE")))</f>
        <v>MUERTE</v>
      </c>
      <c r="AC16" s="237">
        <f>+ROUNDDOWN((M16-L16)/365,0)</f>
        <v>26</v>
      </c>
      <c r="AD16" s="238">
        <f>+IF(AB16="ILPP",O16/100,1)</f>
        <v>1</v>
      </c>
      <c r="AE16" s="243" t="str">
        <f>+IF(U16&gt;0,"S","N")</f>
        <v>N</v>
      </c>
      <c r="AF16" s="199">
        <f>+MIN(YEAR(M16)-YEAR(Q16),(YEAR($AC$1))-YEAR(M16))</f>
        <v>0</v>
      </c>
      <c r="AG16" s="239">
        <f>+IF(YEAR(Q16)-YEAR(M16)=0,1,2)</f>
        <v>1</v>
      </c>
      <c r="AH16" s="89"/>
      <c r="AI16" s="240">
        <f>+VLOOKUP($M16,'Datos M'!$C:$H,2,TRUE)</f>
        <v>1234944</v>
      </c>
      <c r="AJ16" s="241">
        <f>+VLOOKUP($M16,'Datos M'!$C:$H,5,TRUE)</f>
        <v>823296</v>
      </c>
      <c r="AK16" s="241">
        <f>+VLOOKUP($M16,'Datos M'!$C:$H,6,TRUE)</f>
        <v>233872</v>
      </c>
      <c r="AL16" s="241">
        <f>+MAX(G16*(65/AC16)*53,AI16)+AJ16</f>
        <v>9336212.6431014463</v>
      </c>
      <c r="AM16" s="242">
        <f t="shared" ref="AM16" si="41">+(AL16*1.2)</f>
        <v>11203455.171721736</v>
      </c>
      <c r="AN16" s="89"/>
      <c r="AO16" s="156">
        <f>+MAX(G16*$AS$8*53*(65/AC16),AI16*$AS$8)</f>
        <v>1362066.6628962315</v>
      </c>
      <c r="AP16" s="157">
        <f t="shared" ref="AP16" si="42">AC16+AF16</f>
        <v>26</v>
      </c>
      <c r="AQ16" s="157">
        <f t="shared" ref="AQ16" si="43">AG16</f>
        <v>1</v>
      </c>
      <c r="AR16" s="169">
        <f>+IF(K16="M",VLOOKUP(AP16,'E(X,Y,MASC)'!$A$4:$M$103,10,FALSE),VLOOKUP(AP16,'E(X,Y,FEM)'!$A$4:$M$103,10,0))</f>
        <v>26</v>
      </c>
      <c r="AS16" s="169">
        <f>+VLOOKUP(AC16,IF(K16="M",'Tabla M'!$A$6:$U$121,'Tabla F'!$A$6:$U$121),20,0)</f>
        <v>0.99935000000000007</v>
      </c>
      <c r="AT16" s="157">
        <f t="shared" ref="AT16" si="44">+$AS$6*((AR16)*AO16+AS16*(1/(1+$AS$5)^(AF16-2))*AL16)</f>
        <v>40044591.047246665</v>
      </c>
      <c r="AU16" s="157">
        <f t="shared" ref="AU16" si="45">+$AS$6*((AR16)*AO16*1.2+(AS16*(1/(1+$AS$5)^(AF16-2))*AM16))</f>
        <v>48053509.256696001</v>
      </c>
      <c r="AV16" s="170">
        <f t="shared" ref="AV16" si="46">+AU16/AO16-1</f>
        <v>34.279851247895152</v>
      </c>
      <c r="AX16" s="156">
        <f>+VLOOKUP($M16,'Datos M'!$C:$H,3,TRUE)</f>
        <v>548864</v>
      </c>
      <c r="AY16" s="157">
        <f t="shared" ref="AY16" si="47">AI16</f>
        <v>1234944</v>
      </c>
      <c r="AZ16" s="157">
        <f>MAX(G16*$BA$8*53*(65/AC16),AY16*$BA$8)</f>
        <v>4767233.3201368116</v>
      </c>
      <c r="BA16" s="193">
        <f t="shared" ref="BA16" si="48">+AC16+AF16</f>
        <v>26</v>
      </c>
      <c r="BB16" s="192">
        <f t="shared" ref="BB16" si="49">AG16</f>
        <v>1</v>
      </c>
      <c r="BC16" s="172">
        <f>+IF(K16="M",VLOOKUP(BA16,'E(X,Y,MASC)'!$A$4:$M$103,10,FALSE),VLOOKUP(BA16,'E(X,Y,FEM)'!$A$4:$M$103,10,0))</f>
        <v>26</v>
      </c>
      <c r="BD16" s="172">
        <f>+VLOOKUP(BA16,IF(K16="M",'Tabla M'!$A$6:$W$121,'Tabla F'!$A$6:$W$121),20,0)</f>
        <v>0.99935000000000007</v>
      </c>
      <c r="BE16" s="157">
        <f t="shared" ref="BE16" si="50">+$BA$6*((BC16*(AX16+AZ16))+(BD16*(1/(1+$BA$5)^(AF16-2)))*AL16)</f>
        <v>130512812.48491114</v>
      </c>
      <c r="BF16" s="158">
        <f t="shared" ref="BF16" si="51">+$BA$6*((BC16*(AX16+AZ16))*1.2+(BD16*(1/(1+$BA$5)^(AF16-2)))*AM16)</f>
        <v>156615374.98189336</v>
      </c>
      <c r="BG16" s="89"/>
      <c r="BH16" s="156">
        <f t="shared" ref="BH16" si="52">AI16</f>
        <v>1234944</v>
      </c>
      <c r="BI16" s="157">
        <f>+VLOOKUP($M16,'Datos M'!$C:$H,4,TRUE)</f>
        <v>686080</v>
      </c>
      <c r="BJ16" s="157">
        <f>+MAX(G16*53*(65/AC16),BH16)</f>
        <v>8512916.6431014463</v>
      </c>
      <c r="BK16" s="169">
        <f>+IF(K16="M",VLOOKUP(BA16,'E(X,Y,MASC)'!$A$4:$M$103,2,FALSE),VLOOKUP(BA16,'E(X,Y,FEM)'!$A$4:$M$103,2,0))</f>
        <v>0.94613298846179661</v>
      </c>
      <c r="BL16" s="169">
        <f>+VLOOKUP(BA16,IF(K16="M",'Tabla M'!$A$6:$W$121,'Tabla F'!$A$6:$W$121),5,0)</f>
        <v>1.6021691999731573E-2</v>
      </c>
      <c r="BM16" s="157">
        <f t="shared" ref="BM16" si="53">+$BM$8*((BK16*(BI16+BJ16))+(BL16*(1/(1+$BM$7)^(AF16-2))*AL16))</f>
        <v>7801430.5539718047</v>
      </c>
      <c r="BN16" s="158">
        <f t="shared" ref="BN16" si="54">+$BM$8*((BK16*(BI16+BJ16))*1.2+(BL16*(1/(1+$BM$7)^(AF16-2))*AM16))</f>
        <v>9361716.6647661664</v>
      </c>
      <c r="BO16" s="89"/>
      <c r="BP16" s="173">
        <f>+IF(K16="M",VLOOKUP(BA16,'a(X,Y,MASC)'!$A$4:$T$104,9,FALSE),VLOOKUP(BA16,'a(X,Y,FEM)'!$A$4:$U$104,9,FALSE))</f>
        <v>15.590745061240284</v>
      </c>
      <c r="BQ16" s="157">
        <f t="shared" ref="BQ16" si="55">+BM16+2000*($BQ$7/$BQ$6)*12*BP16</f>
        <v>11463599.940652259</v>
      </c>
      <c r="BR16" s="158">
        <f t="shared" ref="BR16" si="56">+BN16+2000*($BQ$7/$BQ$6)*12*BP16</f>
        <v>13023886.05144662</v>
      </c>
      <c r="BT16" s="117">
        <f>+IF(AA16="SI",IF(OR(Z16="VP1",Z16="VP2"),AT16,IF(Z16="VP3",BE16,IF(Z16="VT",BM16,IF(Z16="VG",BQ16,AL16)))),IF(OR(Z16="VP1",Z16="VP2"),AU16,IF(Z16="VP3",BF16,IF(Z16="VT",BN16,IF(Z16="VG",BR16,AM16)))))</f>
        <v>9336212.6431014463</v>
      </c>
      <c r="BU16" s="92">
        <f t="shared" ref="BU16" si="57">+BT16</f>
        <v>9336212.6431014463</v>
      </c>
      <c r="BV16" s="92">
        <f>+R16</f>
        <v>9841607.7699999996</v>
      </c>
      <c r="BW16" s="176">
        <f t="shared" ref="BW16" si="58">+BU16-BV16</f>
        <v>-505395.12689855322</v>
      </c>
      <c r="BX16" s="118">
        <f t="shared" ref="BX16" si="59">IFERROR(+BW16/BV16,0)</f>
        <v>-5.1352902768502962E-2</v>
      </c>
      <c r="BY16" s="99"/>
    </row>
    <row r="17" spans="2:77" ht="21" customHeight="1" x14ac:dyDescent="0.2">
      <c r="B17" s="195">
        <v>20160042581800</v>
      </c>
      <c r="C17" s="196" t="s">
        <v>159</v>
      </c>
      <c r="D17" s="196">
        <v>232907</v>
      </c>
      <c r="E17" s="197" t="s">
        <v>142</v>
      </c>
      <c r="F17" s="204">
        <v>14879.532884237504</v>
      </c>
      <c r="G17" s="206">
        <f t="shared" ref="G17" si="60">+H17+F17</f>
        <v>50644.792884237504</v>
      </c>
      <c r="H17" s="205">
        <v>35765.26</v>
      </c>
      <c r="I17" s="206">
        <v>53347.522599999997</v>
      </c>
      <c r="J17" s="206">
        <v>17582.262599999998</v>
      </c>
      <c r="K17" s="197" t="s">
        <v>3</v>
      </c>
      <c r="L17" s="198">
        <v>32449</v>
      </c>
      <c r="M17" s="198">
        <v>42860.78125</v>
      </c>
      <c r="N17" s="198">
        <v>42860.78125</v>
      </c>
      <c r="O17" s="261">
        <v>100</v>
      </c>
      <c r="P17" s="199"/>
      <c r="Q17" s="200">
        <v>42861</v>
      </c>
      <c r="R17" s="201">
        <v>7386946.54</v>
      </c>
      <c r="S17" s="202" t="s">
        <v>155</v>
      </c>
      <c r="T17" s="244" t="s">
        <v>65</v>
      </c>
      <c r="U17" s="263"/>
      <c r="V17" s="203">
        <v>9</v>
      </c>
      <c r="W17" s="196" t="s">
        <v>153</v>
      </c>
      <c r="X17" s="123"/>
      <c r="Z17" s="235" t="s">
        <v>133</v>
      </c>
      <c r="AA17" s="236" t="s">
        <v>169</v>
      </c>
      <c r="AB17" s="199" t="str">
        <f>+IF(OR(Z17="VP1",Z17="VP2",Z17="VP3"),"ILPP",IF(Z17="VT","ILPT",IF(Z17="VG","GI","MUERTE")))</f>
        <v>MUERTE</v>
      </c>
      <c r="AC17" s="237">
        <f>+ROUNDDOWN((M17-L17)/365,0)</f>
        <v>28</v>
      </c>
      <c r="AD17" s="238">
        <f>+IF(AB17="ILPP",O17/100,1)</f>
        <v>1</v>
      </c>
      <c r="AE17" s="243" t="str">
        <f>+IF(U17&gt;0,"S","N")</f>
        <v>N</v>
      </c>
      <c r="AF17" s="199">
        <f>+MIN(YEAR(M17)-YEAR(Q17),(YEAR($AC$1))-YEAR(M17))</f>
        <v>0</v>
      </c>
      <c r="AG17" s="239">
        <f>+IF(YEAR(Q17)-YEAR(M17)=0,1,2)</f>
        <v>1</v>
      </c>
      <c r="AH17" s="89"/>
      <c r="AI17" s="240">
        <f>+VLOOKUP($M17,'Datos M'!$C:$H,2,TRUE)</f>
        <v>1234944</v>
      </c>
      <c r="AJ17" s="241">
        <f>+VLOOKUP($M17,'Datos M'!$C:$H,5,TRUE)</f>
        <v>823296</v>
      </c>
      <c r="AK17" s="241">
        <f>+VLOOKUP($M17,'Datos M'!$C:$H,6,TRUE)</f>
        <v>233872</v>
      </c>
      <c r="AL17" s="241">
        <f>+MAX(G17*(65/AC17)*53,AI17)+AJ17</f>
        <v>7054414.2673642216</v>
      </c>
      <c r="AM17" s="242">
        <f t="shared" ref="AM17" si="61">+(AL17*1.2)</f>
        <v>8465297.1208370663</v>
      </c>
      <c r="AN17" s="89"/>
      <c r="AO17" s="156">
        <f>+MAX(G17*$AS$8*53*(65/AC17),AI17*$AS$8)</f>
        <v>996978.92277827556</v>
      </c>
      <c r="AP17" s="157">
        <f t="shared" ref="AP17" si="62">AC17+AF17</f>
        <v>28</v>
      </c>
      <c r="AQ17" s="157">
        <f t="shared" ref="AQ17" si="63">AG17</f>
        <v>1</v>
      </c>
      <c r="AR17" s="169">
        <f>+IF(K17="M",VLOOKUP(AP17,'E(X,Y,MASC)'!$A$4:$M$103,10,FALSE),VLOOKUP(AP17,'E(X,Y,FEM)'!$A$4:$M$103,10,0))</f>
        <v>28</v>
      </c>
      <c r="AS17" s="169">
        <f>+VLOOKUP(AC17,IF(K17="M",'Tabla M'!$A$6:$U$121,'Tabla F'!$A$6:$U$121),20,0)</f>
        <v>0.999278</v>
      </c>
      <c r="AT17" s="157">
        <f t="shared" ref="AT17" si="64">+$AS$6*((AR17)*AO17+AS17*(1/(1+$AS$5)^(AF17-2))*AL17)</f>
        <v>31275160.760839049</v>
      </c>
      <c r="AU17" s="157">
        <f t="shared" ref="AU17" si="65">+$AS$6*((AR17)*AO17*1.2+(AS17*(1/(1+$AS$5)^(AF17-2))*AM17))</f>
        <v>37530192.913006864</v>
      </c>
      <c r="AV17" s="170">
        <f t="shared" ref="AV17" si="66">+AU17/AO17-1</f>
        <v>36.643918096504677</v>
      </c>
      <c r="AX17" s="156">
        <f>+VLOOKUP($M17,'Datos M'!$C:$H,3,TRUE)</f>
        <v>548864</v>
      </c>
      <c r="AY17" s="157">
        <f t="shared" ref="AY17" si="67">AI17</f>
        <v>1234944</v>
      </c>
      <c r="AZ17" s="157">
        <f>MAX(G17*$BA$8*53*(65/AC17),AY17*$BA$8)</f>
        <v>3489426.2297239644</v>
      </c>
      <c r="BA17" s="193">
        <f t="shared" ref="BA17" si="68">+AC17+AF17</f>
        <v>28</v>
      </c>
      <c r="BB17" s="192">
        <f t="shared" ref="BB17" si="69">AG17</f>
        <v>1</v>
      </c>
      <c r="BC17" s="172">
        <f>+IF(K17="M",VLOOKUP(BA17,'E(X,Y,MASC)'!$A$4:$M$103,10,FALSE),VLOOKUP(BA17,'E(X,Y,FEM)'!$A$4:$M$103,10,0))</f>
        <v>28</v>
      </c>
      <c r="BD17" s="172">
        <f>+VLOOKUP(BA17,IF(K17="M",'Tabla M'!$A$6:$W$121,'Tabla F'!$A$6:$W$121),20,0)</f>
        <v>0.999278</v>
      </c>
      <c r="BE17" s="157">
        <f t="shared" ref="BE17" si="70">+$BA$6*((BC17*(AX17+AZ17))+(BD17*(1/(1+$BA$5)^(AF17-2)))*AL17)</f>
        <v>106213071.36398083</v>
      </c>
      <c r="BF17" s="158">
        <f t="shared" ref="BF17" si="71">+$BA$6*((BC17*(AX17+AZ17))*1.2+(BD17*(1/(1+$BA$5)^(AF17-2)))*AM17)</f>
        <v>127455685.636777</v>
      </c>
      <c r="BG17" s="89"/>
      <c r="BH17" s="156">
        <f t="shared" ref="BH17" si="72">AI17</f>
        <v>1234944</v>
      </c>
      <c r="BI17" s="157">
        <f>+VLOOKUP($M17,'Datos M'!$C:$H,4,TRUE)</f>
        <v>686080</v>
      </c>
      <c r="BJ17" s="157">
        <f>+MAX(G17*53*(65/AC17),BH17)</f>
        <v>6231118.2673642216</v>
      </c>
      <c r="BK17" s="169">
        <f>+IF(K17="M",VLOOKUP(BA17,'E(X,Y,MASC)'!$A$4:$M$103,2,FALSE),VLOOKUP(BA17,'E(X,Y,FEM)'!$A$4:$M$103,2,0))</f>
        <v>0.94591917211609511</v>
      </c>
      <c r="BL17" s="169">
        <f>+VLOOKUP(BA17,IF(K17="M",'Tabla M'!$A$6:$W$121,'Tabla F'!$A$6:$W$121),5,0)</f>
        <v>1.6244060999261012E-2</v>
      </c>
      <c r="BM17" s="157">
        <f t="shared" ref="BM17" si="73">+$BM$8*((BK17*(BI17+BJ17))+(BL17*(1/(1+$BM$7)^(AF17-2))*AL17))</f>
        <v>5867007.1052490482</v>
      </c>
      <c r="BN17" s="158">
        <f t="shared" ref="BN17" si="74">+$BM$8*((BK17*(BI17+BJ17))*1.2+(BL17*(1/(1+$BM$7)^(AF17-2))*AM17))</f>
        <v>7040408.5262988573</v>
      </c>
      <c r="BO17" s="89"/>
      <c r="BP17" s="173">
        <f>+IF(K17="M",VLOOKUP(BA17,'a(X,Y,MASC)'!$A$4:$T$104,9,FALSE),VLOOKUP(BA17,'a(X,Y,FEM)'!$A$4:$U$104,9,FALSE))</f>
        <v>15.297914577977075</v>
      </c>
      <c r="BQ17" s="157">
        <f t="shared" ref="BQ17" si="75">+BM17+2000*($BQ$7/$BQ$6)*12*BP17</f>
        <v>9460392.4263135865</v>
      </c>
      <c r="BR17" s="158">
        <f t="shared" ref="BR17" si="76">+BN17+2000*($BQ$7/$BQ$6)*12*BP17</f>
        <v>10633793.847363397</v>
      </c>
      <c r="BT17" s="117">
        <f>+IF(AA17="SI",IF(OR(Z17="VP1",Z17="VP2"),AT17,IF(Z17="VP3",BE17,IF(Z17="VT",BM17,IF(Z17="VG",BQ17,AL17)))),IF(OR(Z17="VP1",Z17="VP2"),AU17,IF(Z17="VP3",BF17,IF(Z17="VT",BN17,IF(Z17="VG",BR17,AM17)))))</f>
        <v>7054414.2673642216</v>
      </c>
      <c r="BU17" s="92">
        <f t="shared" ref="BU17" si="77">+BT17</f>
        <v>7054414.2673642216</v>
      </c>
      <c r="BV17" s="92">
        <f>+R17</f>
        <v>7386946.54</v>
      </c>
      <c r="BW17" s="176">
        <f t="shared" ref="BW17" si="78">+BU17-BV17</f>
        <v>-332532.27263577841</v>
      </c>
      <c r="BX17" s="118">
        <f t="shared" ref="BX17" si="79">IFERROR(+BW17/BV17,0)</f>
        <v>-4.5016201326912322E-2</v>
      </c>
      <c r="BY17" s="99"/>
    </row>
    <row r="18" spans="2:77" ht="18.75" customHeight="1" x14ac:dyDescent="0.2">
      <c r="B18" s="195">
        <v>20160042008700</v>
      </c>
      <c r="C18" s="196" t="s">
        <v>160</v>
      </c>
      <c r="D18" s="196">
        <v>212900</v>
      </c>
      <c r="E18" s="197" t="s">
        <v>139</v>
      </c>
      <c r="F18" s="204">
        <v>9079.6669713269384</v>
      </c>
      <c r="G18" s="206">
        <f t="shared" ref="G18" si="80">+H18+F18</f>
        <v>27868.996971326938</v>
      </c>
      <c r="H18" s="205">
        <v>18789.330000000002</v>
      </c>
      <c r="I18" s="206">
        <v>18789.330000000002</v>
      </c>
      <c r="J18" s="206">
        <v>0</v>
      </c>
      <c r="K18" s="197" t="s">
        <v>3</v>
      </c>
      <c r="L18" s="198">
        <v>31731</v>
      </c>
      <c r="M18" s="198">
        <v>42758.645833333328</v>
      </c>
      <c r="N18" s="198">
        <v>42758.645833333328</v>
      </c>
      <c r="O18" s="261">
        <v>1</v>
      </c>
      <c r="P18" s="199"/>
      <c r="Q18" s="200">
        <v>42773</v>
      </c>
      <c r="R18" s="201">
        <v>366724.77</v>
      </c>
      <c r="S18" s="202" t="s">
        <v>151</v>
      </c>
      <c r="T18" s="244" t="s">
        <v>65</v>
      </c>
      <c r="U18" s="263"/>
      <c r="V18" s="203">
        <v>4</v>
      </c>
      <c r="W18" s="196" t="s">
        <v>152</v>
      </c>
      <c r="X18" s="123"/>
      <c r="Z18" s="235" t="s">
        <v>11</v>
      </c>
      <c r="AA18" s="236" t="s">
        <v>170</v>
      </c>
      <c r="AB18" s="199" t="str">
        <f>+IF(OR(Z18="VP1",Z18="VP2",Z18="VP3"),"ILPP",IF(Z18="VT","ILPT",IF(Z18="VG","GI","MUERTE")))</f>
        <v>ILPP</v>
      </c>
      <c r="AC18" s="237">
        <f>+ROUNDDOWN((M18-L18)/365,0)</f>
        <v>30</v>
      </c>
      <c r="AD18" s="238">
        <f>+IF(AB18="ILPP",O18/100,1)</f>
        <v>0.01</v>
      </c>
      <c r="AE18" s="243" t="str">
        <f>+IF(U18&gt;0,"S","N")</f>
        <v>N</v>
      </c>
      <c r="AF18" s="199">
        <f>+MIN(YEAR(M18)-YEAR(Q18),(YEAR($AC$1))-YEAR(M18))</f>
        <v>0</v>
      </c>
      <c r="AG18" s="239">
        <f>+IF(YEAR(Q18)-YEAR(M18)=0,1,2)</f>
        <v>1</v>
      </c>
      <c r="AH18" s="89"/>
      <c r="AI18" s="240">
        <f>+VLOOKUP($M18,'Datos M'!$C:$H,2,TRUE)</f>
        <v>1090945</v>
      </c>
      <c r="AJ18" s="241">
        <f>+VLOOKUP($M18,'Datos M'!$C:$H,5,TRUE)</f>
        <v>727297</v>
      </c>
      <c r="AK18" s="241">
        <f>+VLOOKUP($M18,'Datos M'!$C:$H,6,TRUE)</f>
        <v>206602</v>
      </c>
      <c r="AL18" s="241">
        <f>+MAX(G18*(65/AC18)*53,AI18)+AJ18</f>
        <v>3927586.8188740429</v>
      </c>
      <c r="AM18" s="242">
        <f t="shared" ref="AM18" si="81">+(AL18*1.2)</f>
        <v>4713104.1826488515</v>
      </c>
      <c r="AN18" s="89"/>
      <c r="AO18" s="156">
        <f>+MAX(G18*$AS$8*53*(65/AC18),AI18*$AS$8)</f>
        <v>512046.37101984688</v>
      </c>
      <c r="AP18" s="157">
        <f t="shared" ref="AP18" si="82">AC18+AF18</f>
        <v>30</v>
      </c>
      <c r="AQ18" s="157">
        <f t="shared" ref="AQ18" si="83">AG18</f>
        <v>1</v>
      </c>
      <c r="AR18" s="169">
        <f>+IF(K18="M",VLOOKUP(AP18,'E(X,Y,MASC)'!$A$4:$M$103,10,FALSE),VLOOKUP(AP18,'E(X,Y,FEM)'!$A$4:$M$103,10,0))</f>
        <v>30</v>
      </c>
      <c r="AS18" s="169">
        <f>+VLOOKUP(AC18,IF(K18="M",'Tabla M'!$A$6:$U$121,'Tabla F'!$A$6:$U$121),20,0)</f>
        <v>0.99919100000000005</v>
      </c>
      <c r="AT18" s="157">
        <f t="shared" ref="AT18" si="84">+$AS$6*((AR18)*AO18+AS18*(1/(1+$AS$5)^(AF18-2))*AL18)</f>
        <v>17253308.458201908</v>
      </c>
      <c r="AU18" s="157">
        <f t="shared" ref="AU18" si="85">+$AS$6*((AR18)*AO18*1.2+(AS18*(1/(1+$AS$5)^(AF18-2))*AM18))</f>
        <v>20703970.149842292</v>
      </c>
      <c r="AV18" s="170">
        <f t="shared" ref="AV18" si="86">+AU18/AO18-1</f>
        <v>39.433779676254765</v>
      </c>
      <c r="AX18" s="156">
        <f>+VLOOKUP($M18,'Datos M'!$C:$H,3,TRUE)</f>
        <v>484865</v>
      </c>
      <c r="AY18" s="157">
        <f t="shared" ref="AY18" si="87">AI18</f>
        <v>1090945</v>
      </c>
      <c r="AZ18" s="157">
        <f>MAX(G18*$BA$8*53*(65/AC18),AY18*$BA$8)</f>
        <v>1792162.2985694646</v>
      </c>
      <c r="BA18" s="193">
        <f t="shared" ref="BA18" si="88">+AC18+AF18</f>
        <v>30</v>
      </c>
      <c r="BB18" s="192">
        <f t="shared" ref="BB18" si="89">AG18</f>
        <v>1</v>
      </c>
      <c r="BC18" s="172">
        <f>+IF(K18="M",VLOOKUP(BA18,'E(X,Y,MASC)'!$A$4:$M$103,10,FALSE),VLOOKUP(BA18,'E(X,Y,FEM)'!$A$4:$M$103,10,0))</f>
        <v>30</v>
      </c>
      <c r="BD18" s="172">
        <f>+VLOOKUP(BA18,IF(K18="M",'Tabla M'!$A$6:$W$121,'Tabla F'!$A$6:$W$121),20,0)</f>
        <v>0.99919100000000005</v>
      </c>
      <c r="BE18" s="157">
        <f t="shared" ref="BE18" si="90">+$BA$6*((BC18*(AX18+AZ18))+(BD18*(1/(1+$BA$5)^(AF18-2)))*AL18)</f>
        <v>63848804.945511818</v>
      </c>
      <c r="BF18" s="158">
        <f t="shared" ref="BF18" si="91">+$BA$6*((BC18*(AX18+AZ18))*1.2+(BD18*(1/(1+$BA$5)^(AF18-2)))*AM18)</f>
        <v>76618565.934614182</v>
      </c>
      <c r="BG18" s="89"/>
      <c r="BH18" s="156">
        <f t="shared" ref="BH18" si="92">AI18</f>
        <v>1090945</v>
      </c>
      <c r="BI18" s="157">
        <f>+VLOOKUP($M18,'Datos M'!$C:$H,4,TRUE)</f>
        <v>606081</v>
      </c>
      <c r="BJ18" s="157">
        <f>+MAX(G18*53*(65/AC18),BH18)</f>
        <v>3200289.8188740429</v>
      </c>
      <c r="BK18" s="169">
        <f>+IF(K18="M",VLOOKUP(BA18,'E(X,Y,MASC)'!$A$4:$M$103,2,FALSE),VLOOKUP(BA18,'E(X,Y,FEM)'!$A$4:$M$103,2,0))</f>
        <v>0.94567307692419367</v>
      </c>
      <c r="BL18" s="169">
        <f>+VLOOKUP(BA18,IF(K18="M",'Tabla M'!$A$6:$W$121,'Tabla F'!$A$6:$W$121),5,0)</f>
        <v>1.64999999988386E-2</v>
      </c>
      <c r="BM18" s="157">
        <f t="shared" ref="BM18" si="93">+$BM$8*((BK18*(BI18+BJ18))+(BL18*(1/(1+$BM$7)^(AF18-2))*AL18))</f>
        <v>3229314.606846679</v>
      </c>
      <c r="BN18" s="158">
        <f t="shared" ref="BN18" si="94">+$BM$8*((BK18*(BI18+BJ18))*1.2+(BL18*(1/(1+$BM$7)^(AF18-2))*AM18))</f>
        <v>3875177.5282160146</v>
      </c>
      <c r="BO18" s="89"/>
      <c r="BP18" s="173">
        <f>+IF(K18="M",VLOOKUP(BA18,'a(X,Y,MASC)'!$A$4:$T$104,9,FALSE),VLOOKUP(BA18,'a(X,Y,FEM)'!$A$4:$U$104,9,FALSE))</f>
        <v>14.978224830907187</v>
      </c>
      <c r="BQ18" s="157">
        <f t="shared" ref="BQ18" si="95">+BM18+2000*($BQ$7/$BQ$6)*12*BP18</f>
        <v>6747606.7876952607</v>
      </c>
      <c r="BR18" s="158">
        <f t="shared" ref="BR18" si="96">+BN18+2000*($BQ$7/$BQ$6)*12*BP18</f>
        <v>7393469.7090645973</v>
      </c>
      <c r="BT18" s="117">
        <f>+IF(AA18="SI",IF(OR(Z18="VP1",Z18="VP2"),AT18,IF(Z18="VP3",BE18,IF(Z18="VT",BM18,IF(Z18="VG",BQ18,AL18)))),IF(OR(Z18="VP1",Z18="VP2"),AU18,IF(Z18="VP3",BF18,IF(Z18="VT",BN18,IF(Z18="VG",BR18,AM18)))))</f>
        <v>20703970.149842292</v>
      </c>
      <c r="BU18" s="92">
        <f t="shared" ref="BU18" si="97">+BT18</f>
        <v>20703970.149842292</v>
      </c>
      <c r="BV18" s="92">
        <f>+R18</f>
        <v>366724.77</v>
      </c>
      <c r="BW18" s="176">
        <f t="shared" ref="BW18" si="98">+BU18-BV18</f>
        <v>20337245.379842293</v>
      </c>
      <c r="BX18" s="118">
        <f t="shared" ref="BX18" si="99">IFERROR(+BW18/BV18,0)</f>
        <v>55.456426845239527</v>
      </c>
      <c r="BY18" s="99"/>
    </row>
    <row r="19" spans="2:77" x14ac:dyDescent="0.2">
      <c r="I19" s="120"/>
      <c r="J19" s="264"/>
    </row>
    <row r="20" spans="2:77" x14ac:dyDescent="0.2">
      <c r="E20" s="135"/>
      <c r="F20" s="128"/>
      <c r="J20" s="265"/>
    </row>
    <row r="22" spans="2:77" x14ac:dyDescent="0.2">
      <c r="E22" s="190"/>
      <c r="F22" s="191"/>
    </row>
    <row r="992" spans="27:28" x14ac:dyDescent="0.2">
      <c r="AA992" s="89">
        <f>+SUM(AA6:AA991)</f>
        <v>0</v>
      </c>
      <c r="AB992" s="112">
        <f>+SUM(AB2:AB991)</f>
        <v>0</v>
      </c>
    </row>
  </sheetData>
  <mergeCells count="13">
    <mergeCell ref="BU4:BV4"/>
    <mergeCell ref="BU5:BV5"/>
    <mergeCell ref="B12:E12"/>
    <mergeCell ref="BP11:BR11"/>
    <mergeCell ref="AC1:AD1"/>
    <mergeCell ref="AI11:AM11"/>
    <mergeCell ref="AX11:BF11"/>
    <mergeCell ref="BH11:BN11"/>
    <mergeCell ref="Z11:AG11"/>
    <mergeCell ref="AO11:AV11"/>
    <mergeCell ref="U12:X12"/>
    <mergeCell ref="H12:S12"/>
    <mergeCell ref="T11:T12"/>
  </mergeCells>
  <pageMargins left="0.23622047244094491" right="0.23622047244094491" top="0.74803149606299213" bottom="0.74803149606299213" header="0.31496062992125984" footer="0.31496062992125984"/>
  <pageSetup paperSize="5" scale="9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H2681"/>
  <sheetViews>
    <sheetView showGridLines="0" zoomScaleNormal="100" workbookViewId="0">
      <pane xSplit="3" ySplit="8" topLeftCell="D18" activePane="bottomRight" state="frozen"/>
      <selection activeCell="R3224" sqref="R3224"/>
      <selection pane="topRight" activeCell="R3224" sqref="R3224"/>
      <selection pane="bottomLeft" activeCell="R3224" sqref="R3224"/>
      <selection pane="bottomRight" activeCell="D9" sqref="D9"/>
    </sheetView>
  </sheetViews>
  <sheetFormatPr baseColWidth="10" defaultColWidth="9.140625" defaultRowHeight="11.25" x14ac:dyDescent="0.2"/>
  <cols>
    <col min="1" max="2" width="9.140625" style="96"/>
    <col min="3" max="3" width="10.140625" style="96" bestFit="1" customWidth="1"/>
    <col min="4" max="4" width="12.85546875" style="96" bestFit="1" customWidth="1"/>
    <col min="5" max="8" width="11.28515625" style="96" bestFit="1" customWidth="1"/>
    <col min="9" max="16384" width="9.140625" style="96"/>
  </cols>
  <sheetData>
    <row r="1" spans="1:8" x14ac:dyDescent="0.2">
      <c r="A1" s="297" t="s">
        <v>132</v>
      </c>
      <c r="B1" s="298"/>
      <c r="C1" s="252" t="s">
        <v>123</v>
      </c>
      <c r="D1" s="246" t="s">
        <v>135</v>
      </c>
      <c r="E1" s="246"/>
      <c r="F1" s="246"/>
      <c r="G1" s="246"/>
      <c r="H1" s="247"/>
    </row>
    <row r="2" spans="1:8" x14ac:dyDescent="0.2">
      <c r="A2" s="299"/>
      <c r="B2" s="300"/>
      <c r="C2" s="253" t="s">
        <v>124</v>
      </c>
      <c r="D2" s="248" t="s">
        <v>128</v>
      </c>
      <c r="E2" s="248"/>
      <c r="F2" s="248"/>
      <c r="G2" s="248"/>
      <c r="H2" s="249"/>
    </row>
    <row r="3" spans="1:8" x14ac:dyDescent="0.2">
      <c r="A3" s="299"/>
      <c r="B3" s="300"/>
      <c r="C3" s="253" t="s">
        <v>125</v>
      </c>
      <c r="D3" s="248" t="s">
        <v>129</v>
      </c>
      <c r="E3" s="248"/>
      <c r="F3" s="248"/>
      <c r="G3" s="248"/>
      <c r="H3" s="249"/>
    </row>
    <row r="4" spans="1:8" x14ac:dyDescent="0.2">
      <c r="A4" s="299"/>
      <c r="B4" s="300"/>
      <c r="C4" s="253" t="s">
        <v>126</v>
      </c>
      <c r="D4" s="248" t="s">
        <v>130</v>
      </c>
      <c r="E4" s="248"/>
      <c r="F4" s="248"/>
      <c r="G4" s="248"/>
      <c r="H4" s="249"/>
    </row>
    <row r="5" spans="1:8" ht="12" thickBot="1" x14ac:dyDescent="0.25">
      <c r="A5" s="301"/>
      <c r="B5" s="302"/>
      <c r="C5" s="254" t="s">
        <v>127</v>
      </c>
      <c r="D5" s="250" t="s">
        <v>131</v>
      </c>
      <c r="E5" s="250"/>
      <c r="F5" s="250"/>
      <c r="G5" s="250"/>
      <c r="H5" s="251"/>
    </row>
    <row r="8" spans="1:8" x14ac:dyDescent="0.2">
      <c r="C8" s="135" t="s">
        <v>112</v>
      </c>
      <c r="D8" s="135" t="s">
        <v>86</v>
      </c>
      <c r="E8" s="135" t="s">
        <v>88</v>
      </c>
      <c r="F8" s="135" t="s">
        <v>89</v>
      </c>
      <c r="G8" s="135" t="s">
        <v>87</v>
      </c>
      <c r="H8" s="143" t="s">
        <v>90</v>
      </c>
    </row>
    <row r="9" spans="1:8" x14ac:dyDescent="0.2">
      <c r="C9" s="245">
        <v>41208</v>
      </c>
      <c r="D9" s="177">
        <v>369630</v>
      </c>
      <c r="E9" s="177">
        <v>164280</v>
      </c>
      <c r="F9" s="177">
        <v>205350</v>
      </c>
      <c r="G9" s="177">
        <v>246420</v>
      </c>
      <c r="H9" s="178">
        <v>70000</v>
      </c>
    </row>
    <row r="10" spans="1:8" x14ac:dyDescent="0.2">
      <c r="C10" s="245">
        <v>41209</v>
      </c>
      <c r="D10" s="177">
        <v>369630</v>
      </c>
      <c r="E10" s="177">
        <v>164280</v>
      </c>
      <c r="F10" s="177">
        <v>205350</v>
      </c>
      <c r="G10" s="177">
        <v>246420</v>
      </c>
      <c r="H10" s="178">
        <v>70000</v>
      </c>
    </row>
    <row r="11" spans="1:8" x14ac:dyDescent="0.2">
      <c r="C11" s="245">
        <v>41210</v>
      </c>
      <c r="D11" s="177">
        <v>369630</v>
      </c>
      <c r="E11" s="177">
        <v>164280</v>
      </c>
      <c r="F11" s="177">
        <v>205350</v>
      </c>
      <c r="G11" s="177">
        <v>246420</v>
      </c>
      <c r="H11" s="178">
        <v>70000</v>
      </c>
    </row>
    <row r="12" spans="1:8" x14ac:dyDescent="0.2">
      <c r="C12" s="245">
        <v>41211</v>
      </c>
      <c r="D12" s="177">
        <v>369630</v>
      </c>
      <c r="E12" s="177">
        <v>164280</v>
      </c>
      <c r="F12" s="177">
        <v>205350</v>
      </c>
      <c r="G12" s="177">
        <v>246420</v>
      </c>
      <c r="H12" s="178">
        <v>70000</v>
      </c>
    </row>
    <row r="13" spans="1:8" x14ac:dyDescent="0.2">
      <c r="C13" s="245">
        <v>41212</v>
      </c>
      <c r="D13" s="177">
        <v>369630</v>
      </c>
      <c r="E13" s="177">
        <v>164280</v>
      </c>
      <c r="F13" s="177">
        <v>205350</v>
      </c>
      <c r="G13" s="177">
        <v>246420</v>
      </c>
      <c r="H13" s="178">
        <v>70000</v>
      </c>
    </row>
    <row r="14" spans="1:8" x14ac:dyDescent="0.2">
      <c r="C14" s="245">
        <v>41213</v>
      </c>
      <c r="D14" s="177">
        <v>369630</v>
      </c>
      <c r="E14" s="177">
        <v>164280</v>
      </c>
      <c r="F14" s="177">
        <v>205350</v>
      </c>
      <c r="G14" s="177">
        <v>246420</v>
      </c>
      <c r="H14" s="178">
        <v>70000</v>
      </c>
    </row>
    <row r="15" spans="1:8" x14ac:dyDescent="0.2">
      <c r="C15" s="245">
        <v>41214</v>
      </c>
      <c r="D15" s="177">
        <v>369630</v>
      </c>
      <c r="E15" s="177">
        <v>164280</v>
      </c>
      <c r="F15" s="177">
        <v>205350</v>
      </c>
      <c r="G15" s="177">
        <v>246420</v>
      </c>
      <c r="H15" s="178">
        <v>70000</v>
      </c>
    </row>
    <row r="16" spans="1:8" x14ac:dyDescent="0.2">
      <c r="C16" s="245">
        <v>41215</v>
      </c>
      <c r="D16" s="177">
        <v>369630</v>
      </c>
      <c r="E16" s="177">
        <v>164280</v>
      </c>
      <c r="F16" s="177">
        <v>205350</v>
      </c>
      <c r="G16" s="177">
        <v>246420</v>
      </c>
      <c r="H16" s="178">
        <v>70000</v>
      </c>
    </row>
    <row r="17" spans="3:8" x14ac:dyDescent="0.2">
      <c r="C17" s="245">
        <v>41216</v>
      </c>
      <c r="D17" s="177">
        <v>369630</v>
      </c>
      <c r="E17" s="177">
        <v>164280</v>
      </c>
      <c r="F17" s="177">
        <v>205350</v>
      </c>
      <c r="G17" s="177">
        <v>246420</v>
      </c>
      <c r="H17" s="178">
        <v>70000</v>
      </c>
    </row>
    <row r="18" spans="3:8" x14ac:dyDescent="0.2">
      <c r="C18" s="245">
        <v>41217</v>
      </c>
      <c r="D18" s="177">
        <v>369630</v>
      </c>
      <c r="E18" s="177">
        <v>164280</v>
      </c>
      <c r="F18" s="177">
        <v>205350</v>
      </c>
      <c r="G18" s="177">
        <v>246420</v>
      </c>
      <c r="H18" s="178">
        <v>70000</v>
      </c>
    </row>
    <row r="19" spans="3:8" x14ac:dyDescent="0.2">
      <c r="C19" s="245">
        <v>41218</v>
      </c>
      <c r="D19" s="177">
        <v>369630</v>
      </c>
      <c r="E19" s="177">
        <v>164280</v>
      </c>
      <c r="F19" s="177">
        <v>205350</v>
      </c>
      <c r="G19" s="177">
        <v>246420</v>
      </c>
      <c r="H19" s="178">
        <v>70000</v>
      </c>
    </row>
    <row r="20" spans="3:8" x14ac:dyDescent="0.2">
      <c r="C20" s="245">
        <v>41219</v>
      </c>
      <c r="D20" s="177">
        <v>369630</v>
      </c>
      <c r="E20" s="177">
        <v>164280</v>
      </c>
      <c r="F20" s="177">
        <v>205350</v>
      </c>
      <c r="G20" s="177">
        <v>246420</v>
      </c>
      <c r="H20" s="178">
        <v>70000</v>
      </c>
    </row>
    <row r="21" spans="3:8" x14ac:dyDescent="0.2">
      <c r="C21" s="245">
        <v>41220</v>
      </c>
      <c r="D21" s="177">
        <v>369630</v>
      </c>
      <c r="E21" s="177">
        <v>164280</v>
      </c>
      <c r="F21" s="177">
        <v>205350</v>
      </c>
      <c r="G21" s="177">
        <v>246420</v>
      </c>
      <c r="H21" s="178">
        <v>70000</v>
      </c>
    </row>
    <row r="22" spans="3:8" x14ac:dyDescent="0.2">
      <c r="C22" s="245">
        <v>41221</v>
      </c>
      <c r="D22" s="177">
        <v>369630</v>
      </c>
      <c r="E22" s="177">
        <v>164280</v>
      </c>
      <c r="F22" s="177">
        <v>205350</v>
      </c>
      <c r="G22" s="177">
        <v>246420</v>
      </c>
      <c r="H22" s="178">
        <v>70000</v>
      </c>
    </row>
    <row r="23" spans="3:8" x14ac:dyDescent="0.2">
      <c r="C23" s="245">
        <v>41222</v>
      </c>
      <c r="D23" s="177">
        <v>369630</v>
      </c>
      <c r="E23" s="177">
        <v>164280</v>
      </c>
      <c r="F23" s="177">
        <v>205350</v>
      </c>
      <c r="G23" s="177">
        <v>246420</v>
      </c>
      <c r="H23" s="178">
        <v>70000</v>
      </c>
    </row>
    <row r="24" spans="3:8" x14ac:dyDescent="0.2">
      <c r="C24" s="245">
        <v>41223</v>
      </c>
      <c r="D24" s="177">
        <v>369630</v>
      </c>
      <c r="E24" s="177">
        <v>164280</v>
      </c>
      <c r="F24" s="177">
        <v>205350</v>
      </c>
      <c r="G24" s="177">
        <v>246420</v>
      </c>
      <c r="H24" s="178">
        <v>70000</v>
      </c>
    </row>
    <row r="25" spans="3:8" x14ac:dyDescent="0.2">
      <c r="C25" s="245">
        <v>41224</v>
      </c>
      <c r="D25" s="177">
        <v>369630</v>
      </c>
      <c r="E25" s="177">
        <v>164280</v>
      </c>
      <c r="F25" s="177">
        <v>205350</v>
      </c>
      <c r="G25" s="177">
        <v>246420</v>
      </c>
      <c r="H25" s="178">
        <v>70000</v>
      </c>
    </row>
    <row r="26" spans="3:8" x14ac:dyDescent="0.2">
      <c r="C26" s="245">
        <v>41225</v>
      </c>
      <c r="D26" s="177">
        <v>369630</v>
      </c>
      <c r="E26" s="177">
        <v>164280</v>
      </c>
      <c r="F26" s="177">
        <v>205350</v>
      </c>
      <c r="G26" s="177">
        <v>246420</v>
      </c>
      <c r="H26" s="178">
        <v>70000</v>
      </c>
    </row>
    <row r="27" spans="3:8" x14ac:dyDescent="0.2">
      <c r="C27" s="245">
        <v>41226</v>
      </c>
      <c r="D27" s="177">
        <v>369630</v>
      </c>
      <c r="E27" s="177">
        <v>164280</v>
      </c>
      <c r="F27" s="177">
        <v>205350</v>
      </c>
      <c r="G27" s="177">
        <v>246420</v>
      </c>
      <c r="H27" s="178">
        <v>70000</v>
      </c>
    </row>
    <row r="28" spans="3:8" x14ac:dyDescent="0.2">
      <c r="C28" s="245">
        <v>41227</v>
      </c>
      <c r="D28" s="177">
        <v>369630</v>
      </c>
      <c r="E28" s="177">
        <v>164280</v>
      </c>
      <c r="F28" s="177">
        <v>205350</v>
      </c>
      <c r="G28" s="177">
        <v>246420</v>
      </c>
      <c r="H28" s="178">
        <v>70000</v>
      </c>
    </row>
    <row r="29" spans="3:8" x14ac:dyDescent="0.2">
      <c r="C29" s="245">
        <v>41228</v>
      </c>
      <c r="D29" s="177">
        <v>369630</v>
      </c>
      <c r="E29" s="177">
        <v>164280</v>
      </c>
      <c r="F29" s="177">
        <v>205350</v>
      </c>
      <c r="G29" s="177">
        <v>246420</v>
      </c>
      <c r="H29" s="178">
        <v>70000</v>
      </c>
    </row>
    <row r="30" spans="3:8" x14ac:dyDescent="0.2">
      <c r="C30" s="245">
        <v>41229</v>
      </c>
      <c r="D30" s="177">
        <v>369630</v>
      </c>
      <c r="E30" s="177">
        <v>164280</v>
      </c>
      <c r="F30" s="177">
        <v>205350</v>
      </c>
      <c r="G30" s="177">
        <v>246420</v>
      </c>
      <c r="H30" s="178">
        <v>70000</v>
      </c>
    </row>
    <row r="31" spans="3:8" x14ac:dyDescent="0.2">
      <c r="C31" s="245">
        <v>41230</v>
      </c>
      <c r="D31" s="177">
        <v>369630</v>
      </c>
      <c r="E31" s="177">
        <v>164280</v>
      </c>
      <c r="F31" s="177">
        <v>205350</v>
      </c>
      <c r="G31" s="177">
        <v>246420</v>
      </c>
      <c r="H31" s="178">
        <v>70000</v>
      </c>
    </row>
    <row r="32" spans="3:8" x14ac:dyDescent="0.2">
      <c r="C32" s="245">
        <v>41231</v>
      </c>
      <c r="D32" s="177">
        <v>369630</v>
      </c>
      <c r="E32" s="177">
        <v>164280</v>
      </c>
      <c r="F32" s="177">
        <v>205350</v>
      </c>
      <c r="G32" s="177">
        <v>246420</v>
      </c>
      <c r="H32" s="178">
        <v>70000</v>
      </c>
    </row>
    <row r="33" spans="3:8" x14ac:dyDescent="0.2">
      <c r="C33" s="245">
        <v>41232</v>
      </c>
      <c r="D33" s="177">
        <v>369630</v>
      </c>
      <c r="E33" s="177">
        <v>164280</v>
      </c>
      <c r="F33" s="177">
        <v>205350</v>
      </c>
      <c r="G33" s="177">
        <v>246420</v>
      </c>
      <c r="H33" s="178">
        <v>70000</v>
      </c>
    </row>
    <row r="34" spans="3:8" x14ac:dyDescent="0.2">
      <c r="C34" s="245">
        <v>41233</v>
      </c>
      <c r="D34" s="177">
        <v>369630</v>
      </c>
      <c r="E34" s="177">
        <v>164280</v>
      </c>
      <c r="F34" s="177">
        <v>205350</v>
      </c>
      <c r="G34" s="177">
        <v>246420</v>
      </c>
      <c r="H34" s="178">
        <v>70000</v>
      </c>
    </row>
    <row r="35" spans="3:8" x14ac:dyDescent="0.2">
      <c r="C35" s="245">
        <v>41234</v>
      </c>
      <c r="D35" s="177">
        <v>369630</v>
      </c>
      <c r="E35" s="177">
        <v>164280</v>
      </c>
      <c r="F35" s="177">
        <v>205350</v>
      </c>
      <c r="G35" s="177">
        <v>246420</v>
      </c>
      <c r="H35" s="178">
        <v>70000</v>
      </c>
    </row>
    <row r="36" spans="3:8" x14ac:dyDescent="0.2">
      <c r="C36" s="245">
        <v>41235</v>
      </c>
      <c r="D36" s="177">
        <v>369630</v>
      </c>
      <c r="E36" s="177">
        <v>164280</v>
      </c>
      <c r="F36" s="177">
        <v>205350</v>
      </c>
      <c r="G36" s="177">
        <v>246420</v>
      </c>
      <c r="H36" s="178">
        <v>70000</v>
      </c>
    </row>
    <row r="37" spans="3:8" x14ac:dyDescent="0.2">
      <c r="C37" s="245">
        <v>41236</v>
      </c>
      <c r="D37" s="177">
        <v>369630</v>
      </c>
      <c r="E37" s="177">
        <v>164280</v>
      </c>
      <c r="F37" s="177">
        <v>205350</v>
      </c>
      <c r="G37" s="177">
        <v>246420</v>
      </c>
      <c r="H37" s="178">
        <v>70000</v>
      </c>
    </row>
    <row r="38" spans="3:8" x14ac:dyDescent="0.2">
      <c r="C38" s="245">
        <v>41237</v>
      </c>
      <c r="D38" s="177">
        <v>369630</v>
      </c>
      <c r="E38" s="177">
        <v>164280</v>
      </c>
      <c r="F38" s="177">
        <v>205350</v>
      </c>
      <c r="G38" s="177">
        <v>246420</v>
      </c>
      <c r="H38" s="178">
        <v>70000</v>
      </c>
    </row>
    <row r="39" spans="3:8" x14ac:dyDescent="0.2">
      <c r="C39" s="245">
        <v>41238</v>
      </c>
      <c r="D39" s="177">
        <v>369630</v>
      </c>
      <c r="E39" s="177">
        <v>164280</v>
      </c>
      <c r="F39" s="177">
        <v>205350</v>
      </c>
      <c r="G39" s="177">
        <v>246420</v>
      </c>
      <c r="H39" s="178">
        <v>70000</v>
      </c>
    </row>
    <row r="40" spans="3:8" x14ac:dyDescent="0.2">
      <c r="C40" s="245">
        <v>41239</v>
      </c>
      <c r="D40" s="177">
        <v>369630</v>
      </c>
      <c r="E40" s="177">
        <v>164280</v>
      </c>
      <c r="F40" s="177">
        <v>205350</v>
      </c>
      <c r="G40" s="177">
        <v>246420</v>
      </c>
      <c r="H40" s="178">
        <v>70000</v>
      </c>
    </row>
    <row r="41" spans="3:8" x14ac:dyDescent="0.2">
      <c r="C41" s="245">
        <v>41240</v>
      </c>
      <c r="D41" s="177">
        <v>369630</v>
      </c>
      <c r="E41" s="177">
        <v>164280</v>
      </c>
      <c r="F41" s="177">
        <v>205350</v>
      </c>
      <c r="G41" s="177">
        <v>246420</v>
      </c>
      <c r="H41" s="178">
        <v>70000</v>
      </c>
    </row>
    <row r="42" spans="3:8" x14ac:dyDescent="0.2">
      <c r="C42" s="245">
        <v>41241</v>
      </c>
      <c r="D42" s="177">
        <v>369630</v>
      </c>
      <c r="E42" s="177">
        <v>164280</v>
      </c>
      <c r="F42" s="177">
        <v>205350</v>
      </c>
      <c r="G42" s="177">
        <v>246420</v>
      </c>
      <c r="H42" s="178">
        <v>70000</v>
      </c>
    </row>
    <row r="43" spans="3:8" x14ac:dyDescent="0.2">
      <c r="C43" s="245">
        <v>41242</v>
      </c>
      <c r="D43" s="177">
        <v>369630</v>
      </c>
      <c r="E43" s="177">
        <v>164280</v>
      </c>
      <c r="F43" s="177">
        <v>205350</v>
      </c>
      <c r="G43" s="177">
        <v>246420</v>
      </c>
      <c r="H43" s="178">
        <v>70000</v>
      </c>
    </row>
    <row r="44" spans="3:8" x14ac:dyDescent="0.2">
      <c r="C44" s="245">
        <v>41243</v>
      </c>
      <c r="D44" s="177">
        <v>369630</v>
      </c>
      <c r="E44" s="177">
        <v>164280</v>
      </c>
      <c r="F44" s="177">
        <v>205350</v>
      </c>
      <c r="G44" s="177">
        <v>246420</v>
      </c>
      <c r="H44" s="178">
        <v>70000</v>
      </c>
    </row>
    <row r="45" spans="3:8" x14ac:dyDescent="0.2">
      <c r="C45" s="245">
        <v>41244</v>
      </c>
      <c r="D45" s="177">
        <v>369630</v>
      </c>
      <c r="E45" s="177">
        <v>164280</v>
      </c>
      <c r="F45" s="177">
        <v>205350</v>
      </c>
      <c r="G45" s="177">
        <v>246420</v>
      </c>
      <c r="H45" s="178">
        <v>70000</v>
      </c>
    </row>
    <row r="46" spans="3:8" x14ac:dyDescent="0.2">
      <c r="C46" s="245">
        <v>41245</v>
      </c>
      <c r="D46" s="177">
        <v>369630</v>
      </c>
      <c r="E46" s="177">
        <v>164280</v>
      </c>
      <c r="F46" s="177">
        <v>205350</v>
      </c>
      <c r="G46" s="177">
        <v>246420</v>
      </c>
      <c r="H46" s="178">
        <v>70000</v>
      </c>
    </row>
    <row r="47" spans="3:8" x14ac:dyDescent="0.2">
      <c r="C47" s="245">
        <v>41246</v>
      </c>
      <c r="D47" s="177">
        <v>369630</v>
      </c>
      <c r="E47" s="177">
        <v>164280</v>
      </c>
      <c r="F47" s="177">
        <v>205350</v>
      </c>
      <c r="G47" s="177">
        <v>246420</v>
      </c>
      <c r="H47" s="178">
        <v>70000</v>
      </c>
    </row>
    <row r="48" spans="3:8" x14ac:dyDescent="0.2">
      <c r="C48" s="245">
        <v>41247</v>
      </c>
      <c r="D48" s="177">
        <v>369630</v>
      </c>
      <c r="E48" s="177">
        <v>164280</v>
      </c>
      <c r="F48" s="177">
        <v>205350</v>
      </c>
      <c r="G48" s="177">
        <v>246420</v>
      </c>
      <c r="H48" s="178">
        <v>70000</v>
      </c>
    </row>
    <row r="49" spans="3:8" x14ac:dyDescent="0.2">
      <c r="C49" s="245">
        <v>41248</v>
      </c>
      <c r="D49" s="177">
        <v>369630</v>
      </c>
      <c r="E49" s="177">
        <v>164280</v>
      </c>
      <c r="F49" s="177">
        <v>205350</v>
      </c>
      <c r="G49" s="177">
        <v>246420</v>
      </c>
      <c r="H49" s="178">
        <v>70000</v>
      </c>
    </row>
    <row r="50" spans="3:8" x14ac:dyDescent="0.2">
      <c r="C50" s="245">
        <v>41249</v>
      </c>
      <c r="D50" s="177">
        <v>369630</v>
      </c>
      <c r="E50" s="177">
        <v>164280</v>
      </c>
      <c r="F50" s="177">
        <v>205350</v>
      </c>
      <c r="G50" s="177">
        <v>246420</v>
      </c>
      <c r="H50" s="178">
        <v>70000</v>
      </c>
    </row>
    <row r="51" spans="3:8" x14ac:dyDescent="0.2">
      <c r="C51" s="245">
        <v>41250</v>
      </c>
      <c r="D51" s="177">
        <v>369630</v>
      </c>
      <c r="E51" s="177">
        <v>164280</v>
      </c>
      <c r="F51" s="177">
        <v>205350</v>
      </c>
      <c r="G51" s="177">
        <v>246420</v>
      </c>
      <c r="H51" s="178">
        <v>70000</v>
      </c>
    </row>
    <row r="52" spans="3:8" x14ac:dyDescent="0.2">
      <c r="C52" s="245">
        <v>41251</v>
      </c>
      <c r="D52" s="177">
        <v>369630</v>
      </c>
      <c r="E52" s="177">
        <v>164280</v>
      </c>
      <c r="F52" s="177">
        <v>205350</v>
      </c>
      <c r="G52" s="177">
        <v>246420</v>
      </c>
      <c r="H52" s="178">
        <v>70000</v>
      </c>
    </row>
    <row r="53" spans="3:8" x14ac:dyDescent="0.2">
      <c r="C53" s="245">
        <v>41252</v>
      </c>
      <c r="D53" s="177">
        <v>369630</v>
      </c>
      <c r="E53" s="177">
        <v>164280</v>
      </c>
      <c r="F53" s="177">
        <v>205350</v>
      </c>
      <c r="G53" s="177">
        <v>246420</v>
      </c>
      <c r="H53" s="178">
        <v>70000</v>
      </c>
    </row>
    <row r="54" spans="3:8" x14ac:dyDescent="0.2">
      <c r="C54" s="245">
        <v>41253</v>
      </c>
      <c r="D54" s="177">
        <v>369630</v>
      </c>
      <c r="E54" s="177">
        <v>164280</v>
      </c>
      <c r="F54" s="177">
        <v>205350</v>
      </c>
      <c r="G54" s="177">
        <v>246420</v>
      </c>
      <c r="H54" s="178">
        <v>70000</v>
      </c>
    </row>
    <row r="55" spans="3:8" x14ac:dyDescent="0.2">
      <c r="C55" s="245">
        <v>41254</v>
      </c>
      <c r="D55" s="177">
        <v>369630</v>
      </c>
      <c r="E55" s="177">
        <v>164280</v>
      </c>
      <c r="F55" s="177">
        <v>205350</v>
      </c>
      <c r="G55" s="177">
        <v>246420</v>
      </c>
      <c r="H55" s="178">
        <v>70000</v>
      </c>
    </row>
    <row r="56" spans="3:8" x14ac:dyDescent="0.2">
      <c r="C56" s="245">
        <v>41255</v>
      </c>
      <c r="D56" s="177">
        <v>369630</v>
      </c>
      <c r="E56" s="177">
        <v>164280</v>
      </c>
      <c r="F56" s="177">
        <v>205350</v>
      </c>
      <c r="G56" s="177">
        <v>246420</v>
      </c>
      <c r="H56" s="178">
        <v>70000</v>
      </c>
    </row>
    <row r="57" spans="3:8" x14ac:dyDescent="0.2">
      <c r="C57" s="245">
        <v>41256</v>
      </c>
      <c r="D57" s="177">
        <v>369630</v>
      </c>
      <c r="E57" s="177">
        <v>164280</v>
      </c>
      <c r="F57" s="177">
        <v>205350</v>
      </c>
      <c r="G57" s="177">
        <v>246420</v>
      </c>
      <c r="H57" s="178">
        <v>70000</v>
      </c>
    </row>
    <row r="58" spans="3:8" x14ac:dyDescent="0.2">
      <c r="C58" s="245">
        <v>41257</v>
      </c>
      <c r="D58" s="177">
        <v>369630</v>
      </c>
      <c r="E58" s="177">
        <v>164280</v>
      </c>
      <c r="F58" s="177">
        <v>205350</v>
      </c>
      <c r="G58" s="177">
        <v>246420</v>
      </c>
      <c r="H58" s="178">
        <v>70000</v>
      </c>
    </row>
    <row r="59" spans="3:8" x14ac:dyDescent="0.2">
      <c r="C59" s="245">
        <v>41258</v>
      </c>
      <c r="D59" s="177">
        <v>369630</v>
      </c>
      <c r="E59" s="177">
        <v>164280</v>
      </c>
      <c r="F59" s="177">
        <v>205350</v>
      </c>
      <c r="G59" s="177">
        <v>246420</v>
      </c>
      <c r="H59" s="178">
        <v>70000</v>
      </c>
    </row>
    <row r="60" spans="3:8" x14ac:dyDescent="0.2">
      <c r="C60" s="245">
        <v>41259</v>
      </c>
      <c r="D60" s="177">
        <v>369630</v>
      </c>
      <c r="E60" s="177">
        <v>164280</v>
      </c>
      <c r="F60" s="177">
        <v>205350</v>
      </c>
      <c r="G60" s="177">
        <v>246420</v>
      </c>
      <c r="H60" s="178">
        <v>70000</v>
      </c>
    </row>
    <row r="61" spans="3:8" x14ac:dyDescent="0.2">
      <c r="C61" s="245">
        <v>41260</v>
      </c>
      <c r="D61" s="177">
        <v>369630</v>
      </c>
      <c r="E61" s="177">
        <v>164280</v>
      </c>
      <c r="F61" s="177">
        <v>205350</v>
      </c>
      <c r="G61" s="177">
        <v>246420</v>
      </c>
      <c r="H61" s="178">
        <v>70000</v>
      </c>
    </row>
    <row r="62" spans="3:8" x14ac:dyDescent="0.2">
      <c r="C62" s="245">
        <v>41261</v>
      </c>
      <c r="D62" s="177">
        <v>369630</v>
      </c>
      <c r="E62" s="177">
        <v>164280</v>
      </c>
      <c r="F62" s="177">
        <v>205350</v>
      </c>
      <c r="G62" s="177">
        <v>246420</v>
      </c>
      <c r="H62" s="178">
        <v>70000</v>
      </c>
    </row>
    <row r="63" spans="3:8" x14ac:dyDescent="0.2">
      <c r="C63" s="245">
        <v>41262</v>
      </c>
      <c r="D63" s="177">
        <v>369630</v>
      </c>
      <c r="E63" s="177">
        <v>164280</v>
      </c>
      <c r="F63" s="177">
        <v>205350</v>
      </c>
      <c r="G63" s="177">
        <v>246420</v>
      </c>
      <c r="H63" s="178">
        <v>70000</v>
      </c>
    </row>
    <row r="64" spans="3:8" x14ac:dyDescent="0.2">
      <c r="C64" s="245">
        <v>41263</v>
      </c>
      <c r="D64" s="177">
        <v>369630</v>
      </c>
      <c r="E64" s="177">
        <v>164280</v>
      </c>
      <c r="F64" s="177">
        <v>205350</v>
      </c>
      <c r="G64" s="177">
        <v>246420</v>
      </c>
      <c r="H64" s="178">
        <v>70000</v>
      </c>
    </row>
    <row r="65" spans="3:8" x14ac:dyDescent="0.2">
      <c r="C65" s="245">
        <v>41264</v>
      </c>
      <c r="D65" s="177">
        <v>369630</v>
      </c>
      <c r="E65" s="177">
        <v>164280</v>
      </c>
      <c r="F65" s="177">
        <v>205350</v>
      </c>
      <c r="G65" s="177">
        <v>246420</v>
      </c>
      <c r="H65" s="178">
        <v>70000</v>
      </c>
    </row>
    <row r="66" spans="3:8" x14ac:dyDescent="0.2">
      <c r="C66" s="245">
        <v>41265</v>
      </c>
      <c r="D66" s="177">
        <v>369630</v>
      </c>
      <c r="E66" s="177">
        <v>164280</v>
      </c>
      <c r="F66" s="177">
        <v>205350</v>
      </c>
      <c r="G66" s="177">
        <v>246420</v>
      </c>
      <c r="H66" s="178">
        <v>70000</v>
      </c>
    </row>
    <row r="67" spans="3:8" x14ac:dyDescent="0.2">
      <c r="C67" s="245">
        <v>41266</v>
      </c>
      <c r="D67" s="177">
        <v>369630</v>
      </c>
      <c r="E67" s="177">
        <v>164280</v>
      </c>
      <c r="F67" s="177">
        <v>205350</v>
      </c>
      <c r="G67" s="177">
        <v>246420</v>
      </c>
      <c r="H67" s="178">
        <v>70000</v>
      </c>
    </row>
    <row r="68" spans="3:8" x14ac:dyDescent="0.2">
      <c r="C68" s="245">
        <v>41267</v>
      </c>
      <c r="D68" s="177">
        <v>369630</v>
      </c>
      <c r="E68" s="177">
        <v>164280</v>
      </c>
      <c r="F68" s="177">
        <v>205350</v>
      </c>
      <c r="G68" s="177">
        <v>246420</v>
      </c>
      <c r="H68" s="178">
        <v>70000</v>
      </c>
    </row>
    <row r="69" spans="3:8" x14ac:dyDescent="0.2">
      <c r="C69" s="245">
        <v>41268</v>
      </c>
      <c r="D69" s="177">
        <v>369630</v>
      </c>
      <c r="E69" s="177">
        <v>164280</v>
      </c>
      <c r="F69" s="177">
        <v>205350</v>
      </c>
      <c r="G69" s="177">
        <v>246420</v>
      </c>
      <c r="H69" s="178">
        <v>70000</v>
      </c>
    </row>
    <row r="70" spans="3:8" x14ac:dyDescent="0.2">
      <c r="C70" s="245">
        <v>41269</v>
      </c>
      <c r="D70" s="177">
        <v>369630</v>
      </c>
      <c r="E70" s="177">
        <v>164280</v>
      </c>
      <c r="F70" s="177">
        <v>205350</v>
      </c>
      <c r="G70" s="177">
        <v>246420</v>
      </c>
      <c r="H70" s="178">
        <v>70000</v>
      </c>
    </row>
    <row r="71" spans="3:8" x14ac:dyDescent="0.2">
      <c r="C71" s="245">
        <v>41270</v>
      </c>
      <c r="D71" s="177">
        <v>369630</v>
      </c>
      <c r="E71" s="177">
        <v>164280</v>
      </c>
      <c r="F71" s="177">
        <v>205350</v>
      </c>
      <c r="G71" s="177">
        <v>246420</v>
      </c>
      <c r="H71" s="178">
        <v>70000</v>
      </c>
    </row>
    <row r="72" spans="3:8" x14ac:dyDescent="0.2">
      <c r="C72" s="245">
        <v>41271</v>
      </c>
      <c r="D72" s="177">
        <v>369630</v>
      </c>
      <c r="E72" s="177">
        <v>164280</v>
      </c>
      <c r="F72" s="177">
        <v>205350</v>
      </c>
      <c r="G72" s="177">
        <v>246420</v>
      </c>
      <c r="H72" s="178">
        <v>70000</v>
      </c>
    </row>
    <row r="73" spans="3:8" x14ac:dyDescent="0.2">
      <c r="C73" s="245">
        <v>41272</v>
      </c>
      <c r="D73" s="177">
        <v>369630</v>
      </c>
      <c r="E73" s="177">
        <v>164280</v>
      </c>
      <c r="F73" s="177">
        <v>205350</v>
      </c>
      <c r="G73" s="177">
        <v>246420</v>
      </c>
      <c r="H73" s="178">
        <v>70000</v>
      </c>
    </row>
    <row r="74" spans="3:8" x14ac:dyDescent="0.2">
      <c r="C74" s="245">
        <v>41273</v>
      </c>
      <c r="D74" s="177">
        <v>369630</v>
      </c>
      <c r="E74" s="177">
        <v>164280</v>
      </c>
      <c r="F74" s="177">
        <v>205350</v>
      </c>
      <c r="G74" s="177">
        <v>246420</v>
      </c>
      <c r="H74" s="178">
        <v>70000</v>
      </c>
    </row>
    <row r="75" spans="3:8" x14ac:dyDescent="0.2">
      <c r="C75" s="245">
        <v>41274</v>
      </c>
      <c r="D75" s="177">
        <v>369630</v>
      </c>
      <c r="E75" s="177">
        <v>164280</v>
      </c>
      <c r="F75" s="177">
        <v>205350</v>
      </c>
      <c r="G75" s="177">
        <v>246420</v>
      </c>
      <c r="H75" s="178">
        <v>70000</v>
      </c>
    </row>
    <row r="76" spans="3:8" x14ac:dyDescent="0.2">
      <c r="C76" s="245">
        <v>41275</v>
      </c>
      <c r="D76" s="177">
        <v>369630</v>
      </c>
      <c r="E76" s="177">
        <v>164280</v>
      </c>
      <c r="F76" s="177">
        <v>205350</v>
      </c>
      <c r="G76" s="177">
        <v>246420</v>
      </c>
      <c r="H76" s="178">
        <v>70000</v>
      </c>
    </row>
    <row r="77" spans="3:8" x14ac:dyDescent="0.2">
      <c r="C77" s="245">
        <v>41276</v>
      </c>
      <c r="D77" s="177">
        <v>369630</v>
      </c>
      <c r="E77" s="177">
        <v>164280</v>
      </c>
      <c r="F77" s="177">
        <v>205350</v>
      </c>
      <c r="G77" s="177">
        <v>246420</v>
      </c>
      <c r="H77" s="178">
        <v>70000</v>
      </c>
    </row>
    <row r="78" spans="3:8" x14ac:dyDescent="0.2">
      <c r="C78" s="245">
        <v>41277</v>
      </c>
      <c r="D78" s="177">
        <v>369630</v>
      </c>
      <c r="E78" s="177">
        <v>164280</v>
      </c>
      <c r="F78" s="177">
        <v>205350</v>
      </c>
      <c r="G78" s="177">
        <v>246420</v>
      </c>
      <c r="H78" s="178">
        <v>70000</v>
      </c>
    </row>
    <row r="79" spans="3:8" x14ac:dyDescent="0.2">
      <c r="C79" s="245">
        <v>41278</v>
      </c>
      <c r="D79" s="177">
        <v>369630</v>
      </c>
      <c r="E79" s="177">
        <v>164280</v>
      </c>
      <c r="F79" s="177">
        <v>205350</v>
      </c>
      <c r="G79" s="177">
        <v>246420</v>
      </c>
      <c r="H79" s="178">
        <v>70000</v>
      </c>
    </row>
    <row r="80" spans="3:8" x14ac:dyDescent="0.2">
      <c r="C80" s="245">
        <v>41279</v>
      </c>
      <c r="D80" s="177">
        <v>369630</v>
      </c>
      <c r="E80" s="177">
        <v>164280</v>
      </c>
      <c r="F80" s="177">
        <v>205350</v>
      </c>
      <c r="G80" s="177">
        <v>246420</v>
      </c>
      <c r="H80" s="178">
        <v>70000</v>
      </c>
    </row>
    <row r="81" spans="3:8" x14ac:dyDescent="0.2">
      <c r="C81" s="245">
        <v>41280</v>
      </c>
      <c r="D81" s="177">
        <v>369630</v>
      </c>
      <c r="E81" s="177">
        <v>164280</v>
      </c>
      <c r="F81" s="177">
        <v>205350</v>
      </c>
      <c r="G81" s="177">
        <v>246420</v>
      </c>
      <c r="H81" s="178">
        <v>70000</v>
      </c>
    </row>
    <row r="82" spans="3:8" x14ac:dyDescent="0.2">
      <c r="C82" s="245">
        <v>41281</v>
      </c>
      <c r="D82" s="177">
        <v>369630</v>
      </c>
      <c r="E82" s="177">
        <v>164280</v>
      </c>
      <c r="F82" s="177">
        <v>205350</v>
      </c>
      <c r="G82" s="177">
        <v>246420</v>
      </c>
      <c r="H82" s="178">
        <v>70000</v>
      </c>
    </row>
    <row r="83" spans="3:8" x14ac:dyDescent="0.2">
      <c r="C83" s="245">
        <v>41282</v>
      </c>
      <c r="D83" s="177">
        <v>369630</v>
      </c>
      <c r="E83" s="177">
        <v>164280</v>
      </c>
      <c r="F83" s="177">
        <v>205350</v>
      </c>
      <c r="G83" s="177">
        <v>246420</v>
      </c>
      <c r="H83" s="178">
        <v>70000</v>
      </c>
    </row>
    <row r="84" spans="3:8" x14ac:dyDescent="0.2">
      <c r="C84" s="245">
        <v>41283</v>
      </c>
      <c r="D84" s="177">
        <v>369630</v>
      </c>
      <c r="E84" s="177">
        <v>164280</v>
      </c>
      <c r="F84" s="177">
        <v>205350</v>
      </c>
      <c r="G84" s="177">
        <v>246420</v>
      </c>
      <c r="H84" s="178">
        <v>70000</v>
      </c>
    </row>
    <row r="85" spans="3:8" x14ac:dyDescent="0.2">
      <c r="C85" s="245">
        <v>41284</v>
      </c>
      <c r="D85" s="177">
        <v>369630</v>
      </c>
      <c r="E85" s="177">
        <v>164280</v>
      </c>
      <c r="F85" s="177">
        <v>205350</v>
      </c>
      <c r="G85" s="177">
        <v>246420</v>
      </c>
      <c r="H85" s="178">
        <v>70000</v>
      </c>
    </row>
    <row r="86" spans="3:8" x14ac:dyDescent="0.2">
      <c r="C86" s="245">
        <v>41285</v>
      </c>
      <c r="D86" s="177">
        <v>369630</v>
      </c>
      <c r="E86" s="177">
        <v>164280</v>
      </c>
      <c r="F86" s="177">
        <v>205350</v>
      </c>
      <c r="G86" s="177">
        <v>246420</v>
      </c>
      <c r="H86" s="178">
        <v>70000</v>
      </c>
    </row>
    <row r="87" spans="3:8" x14ac:dyDescent="0.2">
      <c r="C87" s="245">
        <v>41286</v>
      </c>
      <c r="D87" s="177">
        <v>369630</v>
      </c>
      <c r="E87" s="177">
        <v>164280</v>
      </c>
      <c r="F87" s="177">
        <v>205350</v>
      </c>
      <c r="G87" s="177">
        <v>246420</v>
      </c>
      <c r="H87" s="178">
        <v>70000</v>
      </c>
    </row>
    <row r="88" spans="3:8" x14ac:dyDescent="0.2">
      <c r="C88" s="245">
        <v>41287</v>
      </c>
      <c r="D88" s="177">
        <v>369630</v>
      </c>
      <c r="E88" s="177">
        <v>164280</v>
      </c>
      <c r="F88" s="177">
        <v>205350</v>
      </c>
      <c r="G88" s="177">
        <v>246420</v>
      </c>
      <c r="H88" s="178">
        <v>70000</v>
      </c>
    </row>
    <row r="89" spans="3:8" x14ac:dyDescent="0.2">
      <c r="C89" s="245">
        <v>41288</v>
      </c>
      <c r="D89" s="177">
        <v>369630</v>
      </c>
      <c r="E89" s="177">
        <v>164280</v>
      </c>
      <c r="F89" s="177">
        <v>205350</v>
      </c>
      <c r="G89" s="177">
        <v>246420</v>
      </c>
      <c r="H89" s="178">
        <v>70000</v>
      </c>
    </row>
    <row r="90" spans="3:8" x14ac:dyDescent="0.2">
      <c r="C90" s="245">
        <v>41289</v>
      </c>
      <c r="D90" s="177">
        <v>369630</v>
      </c>
      <c r="E90" s="177">
        <v>164280</v>
      </c>
      <c r="F90" s="177">
        <v>205350</v>
      </c>
      <c r="G90" s="177">
        <v>246420</v>
      </c>
      <c r="H90" s="178">
        <v>70000</v>
      </c>
    </row>
    <row r="91" spans="3:8" x14ac:dyDescent="0.2">
      <c r="C91" s="245">
        <v>41290</v>
      </c>
      <c r="D91" s="177">
        <v>369630</v>
      </c>
      <c r="E91" s="177">
        <v>164280</v>
      </c>
      <c r="F91" s="177">
        <v>205350</v>
      </c>
      <c r="G91" s="177">
        <v>246420</v>
      </c>
      <c r="H91" s="178">
        <v>70000</v>
      </c>
    </row>
    <row r="92" spans="3:8" x14ac:dyDescent="0.2">
      <c r="C92" s="245">
        <v>41291</v>
      </c>
      <c r="D92" s="177">
        <v>369630</v>
      </c>
      <c r="E92" s="177">
        <v>164280</v>
      </c>
      <c r="F92" s="177">
        <v>205350</v>
      </c>
      <c r="G92" s="177">
        <v>246420</v>
      </c>
      <c r="H92" s="178">
        <v>70000</v>
      </c>
    </row>
    <row r="93" spans="3:8" x14ac:dyDescent="0.2">
      <c r="C93" s="245">
        <v>41292</v>
      </c>
      <c r="D93" s="177">
        <v>369630</v>
      </c>
      <c r="E93" s="177">
        <v>164280</v>
      </c>
      <c r="F93" s="177">
        <v>205350</v>
      </c>
      <c r="G93" s="177">
        <v>246420</v>
      </c>
      <c r="H93" s="178">
        <v>70000</v>
      </c>
    </row>
    <row r="94" spans="3:8" x14ac:dyDescent="0.2">
      <c r="C94" s="245">
        <v>41293</v>
      </c>
      <c r="D94" s="177">
        <v>369630</v>
      </c>
      <c r="E94" s="177">
        <v>164280</v>
      </c>
      <c r="F94" s="177">
        <v>205350</v>
      </c>
      <c r="G94" s="177">
        <v>246420</v>
      </c>
      <c r="H94" s="178">
        <v>70000</v>
      </c>
    </row>
    <row r="95" spans="3:8" x14ac:dyDescent="0.2">
      <c r="C95" s="245">
        <v>41294</v>
      </c>
      <c r="D95" s="177">
        <v>369630</v>
      </c>
      <c r="E95" s="177">
        <v>164280</v>
      </c>
      <c r="F95" s="177">
        <v>205350</v>
      </c>
      <c r="G95" s="177">
        <v>246420</v>
      </c>
      <c r="H95" s="178">
        <v>70000</v>
      </c>
    </row>
    <row r="96" spans="3:8" x14ac:dyDescent="0.2">
      <c r="C96" s="245">
        <v>41295</v>
      </c>
      <c r="D96" s="177">
        <v>369630</v>
      </c>
      <c r="E96" s="177">
        <v>164280</v>
      </c>
      <c r="F96" s="177">
        <v>205350</v>
      </c>
      <c r="G96" s="177">
        <v>246420</v>
      </c>
      <c r="H96" s="178">
        <v>70000</v>
      </c>
    </row>
    <row r="97" spans="3:8" x14ac:dyDescent="0.2">
      <c r="C97" s="245">
        <v>41296</v>
      </c>
      <c r="D97" s="177">
        <v>369630</v>
      </c>
      <c r="E97" s="177">
        <v>164280</v>
      </c>
      <c r="F97" s="177">
        <v>205350</v>
      </c>
      <c r="G97" s="177">
        <v>246420</v>
      </c>
      <c r="H97" s="178">
        <v>70000</v>
      </c>
    </row>
    <row r="98" spans="3:8" x14ac:dyDescent="0.2">
      <c r="C98" s="245">
        <v>41297</v>
      </c>
      <c r="D98" s="177">
        <v>369630</v>
      </c>
      <c r="E98" s="177">
        <v>164280</v>
      </c>
      <c r="F98" s="177">
        <v>205350</v>
      </c>
      <c r="G98" s="177">
        <v>246420</v>
      </c>
      <c r="H98" s="178">
        <v>70000</v>
      </c>
    </row>
    <row r="99" spans="3:8" x14ac:dyDescent="0.2">
      <c r="C99" s="245">
        <v>41298</v>
      </c>
      <c r="D99" s="177">
        <v>369630</v>
      </c>
      <c r="E99" s="177">
        <v>164280</v>
      </c>
      <c r="F99" s="177">
        <v>205350</v>
      </c>
      <c r="G99" s="177">
        <v>246420</v>
      </c>
      <c r="H99" s="178">
        <v>70000</v>
      </c>
    </row>
    <row r="100" spans="3:8" x14ac:dyDescent="0.2">
      <c r="C100" s="245">
        <v>41299</v>
      </c>
      <c r="D100" s="177">
        <v>369630</v>
      </c>
      <c r="E100" s="177">
        <v>164280</v>
      </c>
      <c r="F100" s="177">
        <v>205350</v>
      </c>
      <c r="G100" s="177">
        <v>246420</v>
      </c>
      <c r="H100" s="178">
        <v>70000</v>
      </c>
    </row>
    <row r="101" spans="3:8" x14ac:dyDescent="0.2">
      <c r="C101" s="245">
        <v>41300</v>
      </c>
      <c r="D101" s="177">
        <v>369630</v>
      </c>
      <c r="E101" s="177">
        <v>164280</v>
      </c>
      <c r="F101" s="177">
        <v>205350</v>
      </c>
      <c r="G101" s="177">
        <v>246420</v>
      </c>
      <c r="H101" s="178">
        <v>70000</v>
      </c>
    </row>
    <row r="102" spans="3:8" x14ac:dyDescent="0.2">
      <c r="C102" s="245">
        <v>41301</v>
      </c>
      <c r="D102" s="177">
        <v>369630</v>
      </c>
      <c r="E102" s="177">
        <v>164280</v>
      </c>
      <c r="F102" s="177">
        <v>205350</v>
      </c>
      <c r="G102" s="177">
        <v>246420</v>
      </c>
      <c r="H102" s="178">
        <v>70000</v>
      </c>
    </row>
    <row r="103" spans="3:8" x14ac:dyDescent="0.2">
      <c r="C103" s="245">
        <v>41302</v>
      </c>
      <c r="D103" s="177">
        <v>369630</v>
      </c>
      <c r="E103" s="177">
        <v>164280</v>
      </c>
      <c r="F103" s="177">
        <v>205350</v>
      </c>
      <c r="G103" s="177">
        <v>246420</v>
      </c>
      <c r="H103" s="178">
        <v>70000</v>
      </c>
    </row>
    <row r="104" spans="3:8" x14ac:dyDescent="0.2">
      <c r="C104" s="245">
        <v>41303</v>
      </c>
      <c r="D104" s="177">
        <v>369630</v>
      </c>
      <c r="E104" s="177">
        <v>164280</v>
      </c>
      <c r="F104" s="177">
        <v>205350</v>
      </c>
      <c r="G104" s="177">
        <v>246420</v>
      </c>
      <c r="H104" s="178">
        <v>70000</v>
      </c>
    </row>
    <row r="105" spans="3:8" x14ac:dyDescent="0.2">
      <c r="C105" s="245">
        <v>41304</v>
      </c>
      <c r="D105" s="177">
        <v>369630</v>
      </c>
      <c r="E105" s="177">
        <v>164280</v>
      </c>
      <c r="F105" s="177">
        <v>205350</v>
      </c>
      <c r="G105" s="177">
        <v>246420</v>
      </c>
      <c r="H105" s="178">
        <v>70000</v>
      </c>
    </row>
    <row r="106" spans="3:8" x14ac:dyDescent="0.2">
      <c r="C106" s="245">
        <v>41305</v>
      </c>
      <c r="D106" s="177">
        <v>369630</v>
      </c>
      <c r="E106" s="177">
        <v>164280</v>
      </c>
      <c r="F106" s="177">
        <v>205350</v>
      </c>
      <c r="G106" s="177">
        <v>246420</v>
      </c>
      <c r="H106" s="178">
        <v>70000</v>
      </c>
    </row>
    <row r="107" spans="3:8" x14ac:dyDescent="0.2">
      <c r="C107" s="245">
        <v>41306</v>
      </c>
      <c r="D107" s="177">
        <v>369630</v>
      </c>
      <c r="E107" s="177">
        <v>164280</v>
      </c>
      <c r="F107" s="177">
        <v>205350</v>
      </c>
      <c r="G107" s="177">
        <v>246420</v>
      </c>
      <c r="H107" s="178">
        <v>70000</v>
      </c>
    </row>
    <row r="108" spans="3:8" x14ac:dyDescent="0.2">
      <c r="C108" s="245">
        <v>41307</v>
      </c>
      <c r="D108" s="177">
        <v>369630</v>
      </c>
      <c r="E108" s="177">
        <v>164280</v>
      </c>
      <c r="F108" s="177">
        <v>205350</v>
      </c>
      <c r="G108" s="177">
        <v>246420</v>
      </c>
      <c r="H108" s="178">
        <v>70000</v>
      </c>
    </row>
    <row r="109" spans="3:8" x14ac:dyDescent="0.2">
      <c r="C109" s="245">
        <v>41308</v>
      </c>
      <c r="D109" s="177">
        <v>369630</v>
      </c>
      <c r="E109" s="177">
        <v>164280</v>
      </c>
      <c r="F109" s="177">
        <v>205350</v>
      </c>
      <c r="G109" s="177">
        <v>246420</v>
      </c>
      <c r="H109" s="178">
        <v>70000</v>
      </c>
    </row>
    <row r="110" spans="3:8" x14ac:dyDescent="0.2">
      <c r="C110" s="245">
        <v>41309</v>
      </c>
      <c r="D110" s="177">
        <v>369630</v>
      </c>
      <c r="E110" s="177">
        <v>164280</v>
      </c>
      <c r="F110" s="177">
        <v>205350</v>
      </c>
      <c r="G110" s="177">
        <v>246420</v>
      </c>
      <c r="H110" s="178">
        <v>70000</v>
      </c>
    </row>
    <row r="111" spans="3:8" x14ac:dyDescent="0.2">
      <c r="C111" s="245">
        <v>41310</v>
      </c>
      <c r="D111" s="177">
        <v>369630</v>
      </c>
      <c r="E111" s="177">
        <v>164280</v>
      </c>
      <c r="F111" s="177">
        <v>205350</v>
      </c>
      <c r="G111" s="177">
        <v>246420</v>
      </c>
      <c r="H111" s="178">
        <v>70000</v>
      </c>
    </row>
    <row r="112" spans="3:8" x14ac:dyDescent="0.2">
      <c r="C112" s="245">
        <v>41311</v>
      </c>
      <c r="D112" s="177">
        <v>369630</v>
      </c>
      <c r="E112" s="177">
        <v>164280</v>
      </c>
      <c r="F112" s="177">
        <v>205350</v>
      </c>
      <c r="G112" s="177">
        <v>246420</v>
      </c>
      <c r="H112" s="178">
        <v>70000</v>
      </c>
    </row>
    <row r="113" spans="3:8" x14ac:dyDescent="0.2">
      <c r="C113" s="245">
        <v>41312</v>
      </c>
      <c r="D113" s="177">
        <v>369630</v>
      </c>
      <c r="E113" s="177">
        <v>164280</v>
      </c>
      <c r="F113" s="177">
        <v>205350</v>
      </c>
      <c r="G113" s="177">
        <v>246420</v>
      </c>
      <c r="H113" s="178">
        <v>70000</v>
      </c>
    </row>
    <row r="114" spans="3:8" x14ac:dyDescent="0.2">
      <c r="C114" s="245">
        <v>41313</v>
      </c>
      <c r="D114" s="177">
        <v>369630</v>
      </c>
      <c r="E114" s="177">
        <v>164280</v>
      </c>
      <c r="F114" s="177">
        <v>205350</v>
      </c>
      <c r="G114" s="177">
        <v>246420</v>
      </c>
      <c r="H114" s="178">
        <v>70000</v>
      </c>
    </row>
    <row r="115" spans="3:8" x14ac:dyDescent="0.2">
      <c r="C115" s="245">
        <v>41314</v>
      </c>
      <c r="D115" s="177">
        <v>369630</v>
      </c>
      <c r="E115" s="177">
        <v>164280</v>
      </c>
      <c r="F115" s="177">
        <v>205350</v>
      </c>
      <c r="G115" s="177">
        <v>246420</v>
      </c>
      <c r="H115" s="178">
        <v>70000</v>
      </c>
    </row>
    <row r="116" spans="3:8" x14ac:dyDescent="0.2">
      <c r="C116" s="245">
        <v>41315</v>
      </c>
      <c r="D116" s="177">
        <v>369630</v>
      </c>
      <c r="E116" s="177">
        <v>164280</v>
      </c>
      <c r="F116" s="177">
        <v>205350</v>
      </c>
      <c r="G116" s="177">
        <v>246420</v>
      </c>
      <c r="H116" s="178">
        <v>70000</v>
      </c>
    </row>
    <row r="117" spans="3:8" x14ac:dyDescent="0.2">
      <c r="C117" s="245">
        <v>41316</v>
      </c>
      <c r="D117" s="177">
        <v>369630</v>
      </c>
      <c r="E117" s="177">
        <v>164280</v>
      </c>
      <c r="F117" s="177">
        <v>205350</v>
      </c>
      <c r="G117" s="177">
        <v>246420</v>
      </c>
      <c r="H117" s="178">
        <v>70000</v>
      </c>
    </row>
    <row r="118" spans="3:8" x14ac:dyDescent="0.2">
      <c r="C118" s="245">
        <v>41317</v>
      </c>
      <c r="D118" s="177">
        <v>369630</v>
      </c>
      <c r="E118" s="177">
        <v>164280</v>
      </c>
      <c r="F118" s="177">
        <v>205350</v>
      </c>
      <c r="G118" s="177">
        <v>246420</v>
      </c>
      <c r="H118" s="178">
        <v>70000</v>
      </c>
    </row>
    <row r="119" spans="3:8" x14ac:dyDescent="0.2">
      <c r="C119" s="245">
        <v>41318</v>
      </c>
      <c r="D119" s="177">
        <v>369630</v>
      </c>
      <c r="E119" s="177">
        <v>164280</v>
      </c>
      <c r="F119" s="177">
        <v>205350</v>
      </c>
      <c r="G119" s="177">
        <v>246420</v>
      </c>
      <c r="H119" s="178">
        <v>70000</v>
      </c>
    </row>
    <row r="120" spans="3:8" x14ac:dyDescent="0.2">
      <c r="C120" s="245">
        <v>41319</v>
      </c>
      <c r="D120" s="177">
        <v>369630</v>
      </c>
      <c r="E120" s="177">
        <v>164280</v>
      </c>
      <c r="F120" s="177">
        <v>205350</v>
      </c>
      <c r="G120" s="177">
        <v>246420</v>
      </c>
      <c r="H120" s="178">
        <v>70000</v>
      </c>
    </row>
    <row r="121" spans="3:8" x14ac:dyDescent="0.2">
      <c r="C121" s="245">
        <v>41320</v>
      </c>
      <c r="D121" s="177">
        <v>369630</v>
      </c>
      <c r="E121" s="177">
        <v>164280</v>
      </c>
      <c r="F121" s="177">
        <v>205350</v>
      </c>
      <c r="G121" s="177">
        <v>246420</v>
      </c>
      <c r="H121" s="178">
        <v>70000</v>
      </c>
    </row>
    <row r="122" spans="3:8" x14ac:dyDescent="0.2">
      <c r="C122" s="245">
        <v>41321</v>
      </c>
      <c r="D122" s="177">
        <v>369630</v>
      </c>
      <c r="E122" s="177">
        <v>164280</v>
      </c>
      <c r="F122" s="177">
        <v>205350</v>
      </c>
      <c r="G122" s="177">
        <v>246420</v>
      </c>
      <c r="H122" s="178">
        <v>70000</v>
      </c>
    </row>
    <row r="123" spans="3:8" x14ac:dyDescent="0.2">
      <c r="C123" s="245">
        <v>41322</v>
      </c>
      <c r="D123" s="177">
        <v>369630</v>
      </c>
      <c r="E123" s="177">
        <v>164280</v>
      </c>
      <c r="F123" s="177">
        <v>205350</v>
      </c>
      <c r="G123" s="177">
        <v>246420</v>
      </c>
      <c r="H123" s="178">
        <v>70000</v>
      </c>
    </row>
    <row r="124" spans="3:8" x14ac:dyDescent="0.2">
      <c r="C124" s="245">
        <v>41323</v>
      </c>
      <c r="D124" s="177">
        <v>369630</v>
      </c>
      <c r="E124" s="177">
        <v>164280</v>
      </c>
      <c r="F124" s="177">
        <v>205350</v>
      </c>
      <c r="G124" s="177">
        <v>246420</v>
      </c>
      <c r="H124" s="178">
        <v>70000</v>
      </c>
    </row>
    <row r="125" spans="3:8" x14ac:dyDescent="0.2">
      <c r="C125" s="245">
        <v>41324</v>
      </c>
      <c r="D125" s="177">
        <v>369630</v>
      </c>
      <c r="E125" s="177">
        <v>164280</v>
      </c>
      <c r="F125" s="177">
        <v>205350</v>
      </c>
      <c r="G125" s="177">
        <v>246420</v>
      </c>
      <c r="H125" s="178">
        <v>70000</v>
      </c>
    </row>
    <row r="126" spans="3:8" x14ac:dyDescent="0.2">
      <c r="C126" s="245">
        <v>41325</v>
      </c>
      <c r="D126" s="177">
        <v>369630</v>
      </c>
      <c r="E126" s="177">
        <v>164280</v>
      </c>
      <c r="F126" s="177">
        <v>205350</v>
      </c>
      <c r="G126" s="177">
        <v>246420</v>
      </c>
      <c r="H126" s="178">
        <v>70000</v>
      </c>
    </row>
    <row r="127" spans="3:8" x14ac:dyDescent="0.2">
      <c r="C127" s="245">
        <v>41326</v>
      </c>
      <c r="D127" s="177">
        <v>369630</v>
      </c>
      <c r="E127" s="177">
        <v>164280</v>
      </c>
      <c r="F127" s="177">
        <v>205350</v>
      </c>
      <c r="G127" s="177">
        <v>246420</v>
      </c>
      <c r="H127" s="178">
        <v>70000</v>
      </c>
    </row>
    <row r="128" spans="3:8" x14ac:dyDescent="0.2">
      <c r="C128" s="245">
        <v>41327</v>
      </c>
      <c r="D128" s="177">
        <v>369630</v>
      </c>
      <c r="E128" s="177">
        <v>164280</v>
      </c>
      <c r="F128" s="177">
        <v>205350</v>
      </c>
      <c r="G128" s="177">
        <v>246420</v>
      </c>
      <c r="H128" s="178">
        <v>70000</v>
      </c>
    </row>
    <row r="129" spans="3:8" x14ac:dyDescent="0.2">
      <c r="C129" s="245">
        <v>41328</v>
      </c>
      <c r="D129" s="177">
        <v>369630</v>
      </c>
      <c r="E129" s="177">
        <v>164280</v>
      </c>
      <c r="F129" s="177">
        <v>205350</v>
      </c>
      <c r="G129" s="177">
        <v>246420</v>
      </c>
      <c r="H129" s="178">
        <v>70000</v>
      </c>
    </row>
    <row r="130" spans="3:8" x14ac:dyDescent="0.2">
      <c r="C130" s="245">
        <v>41329</v>
      </c>
      <c r="D130" s="177">
        <v>369630</v>
      </c>
      <c r="E130" s="177">
        <v>164280</v>
      </c>
      <c r="F130" s="177">
        <v>205350</v>
      </c>
      <c r="G130" s="177">
        <v>246420</v>
      </c>
      <c r="H130" s="178">
        <v>70000</v>
      </c>
    </row>
    <row r="131" spans="3:8" x14ac:dyDescent="0.2">
      <c r="C131" s="245">
        <v>41330</v>
      </c>
      <c r="D131" s="177">
        <v>369630</v>
      </c>
      <c r="E131" s="177">
        <v>164280</v>
      </c>
      <c r="F131" s="177">
        <v>205350</v>
      </c>
      <c r="G131" s="177">
        <v>246420</v>
      </c>
      <c r="H131" s="178">
        <v>70000</v>
      </c>
    </row>
    <row r="132" spans="3:8" x14ac:dyDescent="0.2">
      <c r="C132" s="245">
        <v>41331</v>
      </c>
      <c r="D132" s="177">
        <v>369630</v>
      </c>
      <c r="E132" s="177">
        <v>164280</v>
      </c>
      <c r="F132" s="177">
        <v>205350</v>
      </c>
      <c r="G132" s="177">
        <v>246420</v>
      </c>
      <c r="H132" s="178">
        <v>70000</v>
      </c>
    </row>
    <row r="133" spans="3:8" x14ac:dyDescent="0.2">
      <c r="C133" s="245">
        <v>41332</v>
      </c>
      <c r="D133" s="177">
        <v>369630</v>
      </c>
      <c r="E133" s="177">
        <v>164280</v>
      </c>
      <c r="F133" s="177">
        <v>205350</v>
      </c>
      <c r="G133" s="177">
        <v>246420</v>
      </c>
      <c r="H133" s="178">
        <v>70000</v>
      </c>
    </row>
    <row r="134" spans="3:8" x14ac:dyDescent="0.2">
      <c r="C134" s="245">
        <v>41333</v>
      </c>
      <c r="D134" s="177">
        <v>369630</v>
      </c>
      <c r="E134" s="177">
        <v>164280</v>
      </c>
      <c r="F134" s="177">
        <v>205350</v>
      </c>
      <c r="G134" s="177">
        <v>246420</v>
      </c>
      <c r="H134" s="178">
        <v>70000</v>
      </c>
    </row>
    <row r="135" spans="3:8" x14ac:dyDescent="0.2">
      <c r="C135" s="245">
        <v>41334</v>
      </c>
      <c r="D135" s="177">
        <v>416943</v>
      </c>
      <c r="E135" s="177">
        <v>185308</v>
      </c>
      <c r="F135" s="177">
        <v>231635</v>
      </c>
      <c r="G135" s="177">
        <v>277962</v>
      </c>
      <c r="H135" s="178">
        <v>78960</v>
      </c>
    </row>
    <row r="136" spans="3:8" x14ac:dyDescent="0.2">
      <c r="C136" s="245">
        <v>41335</v>
      </c>
      <c r="D136" s="177">
        <v>416943</v>
      </c>
      <c r="E136" s="177">
        <v>185308</v>
      </c>
      <c r="F136" s="177">
        <v>231635</v>
      </c>
      <c r="G136" s="177">
        <v>277962</v>
      </c>
      <c r="H136" s="178">
        <v>78960</v>
      </c>
    </row>
    <row r="137" spans="3:8" x14ac:dyDescent="0.2">
      <c r="C137" s="245">
        <v>41336</v>
      </c>
      <c r="D137" s="177">
        <v>416943</v>
      </c>
      <c r="E137" s="177">
        <v>185308</v>
      </c>
      <c r="F137" s="177">
        <v>231635</v>
      </c>
      <c r="G137" s="177">
        <v>277962</v>
      </c>
      <c r="H137" s="178">
        <v>78960</v>
      </c>
    </row>
    <row r="138" spans="3:8" x14ac:dyDescent="0.2">
      <c r="C138" s="245">
        <v>41337</v>
      </c>
      <c r="D138" s="177">
        <v>416943</v>
      </c>
      <c r="E138" s="177">
        <v>185308</v>
      </c>
      <c r="F138" s="177">
        <v>231635</v>
      </c>
      <c r="G138" s="177">
        <v>277962</v>
      </c>
      <c r="H138" s="178">
        <v>78960</v>
      </c>
    </row>
    <row r="139" spans="3:8" x14ac:dyDescent="0.2">
      <c r="C139" s="245">
        <v>41338</v>
      </c>
      <c r="D139" s="177">
        <v>416943</v>
      </c>
      <c r="E139" s="177">
        <v>185308</v>
      </c>
      <c r="F139" s="177">
        <v>231635</v>
      </c>
      <c r="G139" s="177">
        <v>277962</v>
      </c>
      <c r="H139" s="178">
        <v>78960</v>
      </c>
    </row>
    <row r="140" spans="3:8" x14ac:dyDescent="0.2">
      <c r="C140" s="245">
        <v>41339</v>
      </c>
      <c r="D140" s="177">
        <v>416943</v>
      </c>
      <c r="E140" s="177">
        <v>185308</v>
      </c>
      <c r="F140" s="177">
        <v>231635</v>
      </c>
      <c r="G140" s="177">
        <v>277962</v>
      </c>
      <c r="H140" s="178">
        <v>78960</v>
      </c>
    </row>
    <row r="141" spans="3:8" x14ac:dyDescent="0.2">
      <c r="C141" s="245">
        <v>41340</v>
      </c>
      <c r="D141" s="177">
        <v>416943</v>
      </c>
      <c r="E141" s="177">
        <v>185308</v>
      </c>
      <c r="F141" s="177">
        <v>231635</v>
      </c>
      <c r="G141" s="177">
        <v>277962</v>
      </c>
      <c r="H141" s="178">
        <v>78960</v>
      </c>
    </row>
    <row r="142" spans="3:8" x14ac:dyDescent="0.2">
      <c r="C142" s="245">
        <v>41341</v>
      </c>
      <c r="D142" s="177">
        <v>416943</v>
      </c>
      <c r="E142" s="177">
        <v>185308</v>
      </c>
      <c r="F142" s="177">
        <v>231635</v>
      </c>
      <c r="G142" s="177">
        <v>277962</v>
      </c>
      <c r="H142" s="178">
        <v>78960</v>
      </c>
    </row>
    <row r="143" spans="3:8" x14ac:dyDescent="0.2">
      <c r="C143" s="245">
        <v>41342</v>
      </c>
      <c r="D143" s="177">
        <v>416943</v>
      </c>
      <c r="E143" s="177">
        <v>185308</v>
      </c>
      <c r="F143" s="177">
        <v>231635</v>
      </c>
      <c r="G143" s="177">
        <v>277962</v>
      </c>
      <c r="H143" s="178">
        <v>78960</v>
      </c>
    </row>
    <row r="144" spans="3:8" x14ac:dyDescent="0.2">
      <c r="C144" s="245">
        <v>41343</v>
      </c>
      <c r="D144" s="177">
        <v>416943</v>
      </c>
      <c r="E144" s="177">
        <v>185308</v>
      </c>
      <c r="F144" s="177">
        <v>231635</v>
      </c>
      <c r="G144" s="177">
        <v>277962</v>
      </c>
      <c r="H144" s="178">
        <v>78960</v>
      </c>
    </row>
    <row r="145" spans="3:8" x14ac:dyDescent="0.2">
      <c r="C145" s="245">
        <v>41344</v>
      </c>
      <c r="D145" s="177">
        <v>416943</v>
      </c>
      <c r="E145" s="177">
        <v>185308</v>
      </c>
      <c r="F145" s="177">
        <v>231635</v>
      </c>
      <c r="G145" s="177">
        <v>277962</v>
      </c>
      <c r="H145" s="178">
        <v>78960</v>
      </c>
    </row>
    <row r="146" spans="3:8" x14ac:dyDescent="0.2">
      <c r="C146" s="245">
        <v>41345</v>
      </c>
      <c r="D146" s="177">
        <v>416943</v>
      </c>
      <c r="E146" s="177">
        <v>185308</v>
      </c>
      <c r="F146" s="177">
        <v>231635</v>
      </c>
      <c r="G146" s="177">
        <v>277962</v>
      </c>
      <c r="H146" s="178">
        <v>78960</v>
      </c>
    </row>
    <row r="147" spans="3:8" x14ac:dyDescent="0.2">
      <c r="C147" s="245">
        <v>41346</v>
      </c>
      <c r="D147" s="177">
        <v>416943</v>
      </c>
      <c r="E147" s="177">
        <v>185308</v>
      </c>
      <c r="F147" s="177">
        <v>231635</v>
      </c>
      <c r="G147" s="177">
        <v>277962</v>
      </c>
      <c r="H147" s="178">
        <v>78960</v>
      </c>
    </row>
    <row r="148" spans="3:8" x14ac:dyDescent="0.2">
      <c r="C148" s="245">
        <v>41347</v>
      </c>
      <c r="D148" s="177">
        <v>416943</v>
      </c>
      <c r="E148" s="177">
        <v>185308</v>
      </c>
      <c r="F148" s="177">
        <v>231635</v>
      </c>
      <c r="G148" s="177">
        <v>277962</v>
      </c>
      <c r="H148" s="178">
        <v>78960</v>
      </c>
    </row>
    <row r="149" spans="3:8" x14ac:dyDescent="0.2">
      <c r="C149" s="245">
        <v>41348</v>
      </c>
      <c r="D149" s="177">
        <v>416943</v>
      </c>
      <c r="E149" s="177">
        <v>185308</v>
      </c>
      <c r="F149" s="177">
        <v>231635</v>
      </c>
      <c r="G149" s="177">
        <v>277962</v>
      </c>
      <c r="H149" s="178">
        <v>78960</v>
      </c>
    </row>
    <row r="150" spans="3:8" x14ac:dyDescent="0.2">
      <c r="C150" s="245">
        <v>41349</v>
      </c>
      <c r="D150" s="177">
        <v>416943</v>
      </c>
      <c r="E150" s="177">
        <v>185308</v>
      </c>
      <c r="F150" s="177">
        <v>231635</v>
      </c>
      <c r="G150" s="177">
        <v>277962</v>
      </c>
      <c r="H150" s="178">
        <v>78960</v>
      </c>
    </row>
    <row r="151" spans="3:8" x14ac:dyDescent="0.2">
      <c r="C151" s="245">
        <v>41350</v>
      </c>
      <c r="D151" s="177">
        <v>416943</v>
      </c>
      <c r="E151" s="177">
        <v>185308</v>
      </c>
      <c r="F151" s="177">
        <v>231635</v>
      </c>
      <c r="G151" s="177">
        <v>277962</v>
      </c>
      <c r="H151" s="178">
        <v>78960</v>
      </c>
    </row>
    <row r="152" spans="3:8" x14ac:dyDescent="0.2">
      <c r="C152" s="245">
        <v>41351</v>
      </c>
      <c r="D152" s="177">
        <v>416943</v>
      </c>
      <c r="E152" s="177">
        <v>185308</v>
      </c>
      <c r="F152" s="177">
        <v>231635</v>
      </c>
      <c r="G152" s="177">
        <v>277962</v>
      </c>
      <c r="H152" s="178">
        <v>78960</v>
      </c>
    </row>
    <row r="153" spans="3:8" x14ac:dyDescent="0.2">
      <c r="C153" s="245">
        <v>41352</v>
      </c>
      <c r="D153" s="177">
        <v>416943</v>
      </c>
      <c r="E153" s="177">
        <v>185308</v>
      </c>
      <c r="F153" s="177">
        <v>231635</v>
      </c>
      <c r="G153" s="177">
        <v>277962</v>
      </c>
      <c r="H153" s="178">
        <v>78960</v>
      </c>
    </row>
    <row r="154" spans="3:8" x14ac:dyDescent="0.2">
      <c r="C154" s="245">
        <v>41353</v>
      </c>
      <c r="D154" s="177">
        <v>416943</v>
      </c>
      <c r="E154" s="177">
        <v>185308</v>
      </c>
      <c r="F154" s="177">
        <v>231635</v>
      </c>
      <c r="G154" s="177">
        <v>277962</v>
      </c>
      <c r="H154" s="178">
        <v>78960</v>
      </c>
    </row>
    <row r="155" spans="3:8" x14ac:dyDescent="0.2">
      <c r="C155" s="245">
        <v>41354</v>
      </c>
      <c r="D155" s="177">
        <v>416943</v>
      </c>
      <c r="E155" s="177">
        <v>185308</v>
      </c>
      <c r="F155" s="177">
        <v>231635</v>
      </c>
      <c r="G155" s="177">
        <v>277962</v>
      </c>
      <c r="H155" s="178">
        <v>78960</v>
      </c>
    </row>
    <row r="156" spans="3:8" x14ac:dyDescent="0.2">
      <c r="C156" s="245">
        <v>41355</v>
      </c>
      <c r="D156" s="177">
        <v>416943</v>
      </c>
      <c r="E156" s="177">
        <v>185308</v>
      </c>
      <c r="F156" s="177">
        <v>231635</v>
      </c>
      <c r="G156" s="177">
        <v>277962</v>
      </c>
      <c r="H156" s="178">
        <v>78960</v>
      </c>
    </row>
    <row r="157" spans="3:8" x14ac:dyDescent="0.2">
      <c r="C157" s="245">
        <v>41356</v>
      </c>
      <c r="D157" s="177">
        <v>416943</v>
      </c>
      <c r="E157" s="177">
        <v>185308</v>
      </c>
      <c r="F157" s="177">
        <v>231635</v>
      </c>
      <c r="G157" s="177">
        <v>277962</v>
      </c>
      <c r="H157" s="178">
        <v>78960</v>
      </c>
    </row>
    <row r="158" spans="3:8" x14ac:dyDescent="0.2">
      <c r="C158" s="245">
        <v>41357</v>
      </c>
      <c r="D158" s="177">
        <v>416943</v>
      </c>
      <c r="E158" s="177">
        <v>185308</v>
      </c>
      <c r="F158" s="177">
        <v>231635</v>
      </c>
      <c r="G158" s="177">
        <v>277962</v>
      </c>
      <c r="H158" s="178">
        <v>78960</v>
      </c>
    </row>
    <row r="159" spans="3:8" x14ac:dyDescent="0.2">
      <c r="C159" s="245">
        <v>41358</v>
      </c>
      <c r="D159" s="177">
        <v>416943</v>
      </c>
      <c r="E159" s="177">
        <v>185308</v>
      </c>
      <c r="F159" s="177">
        <v>231635</v>
      </c>
      <c r="G159" s="177">
        <v>277962</v>
      </c>
      <c r="H159" s="178">
        <v>78960</v>
      </c>
    </row>
    <row r="160" spans="3:8" x14ac:dyDescent="0.2">
      <c r="C160" s="245">
        <v>41359</v>
      </c>
      <c r="D160" s="177">
        <v>416943</v>
      </c>
      <c r="E160" s="177">
        <v>185308</v>
      </c>
      <c r="F160" s="177">
        <v>231635</v>
      </c>
      <c r="G160" s="177">
        <v>277962</v>
      </c>
      <c r="H160" s="178">
        <v>78960</v>
      </c>
    </row>
    <row r="161" spans="3:8" x14ac:dyDescent="0.2">
      <c r="C161" s="245">
        <v>41360</v>
      </c>
      <c r="D161" s="177">
        <v>416943</v>
      </c>
      <c r="E161" s="177">
        <v>185308</v>
      </c>
      <c r="F161" s="177">
        <v>231635</v>
      </c>
      <c r="G161" s="177">
        <v>277962</v>
      </c>
      <c r="H161" s="178">
        <v>78960</v>
      </c>
    </row>
    <row r="162" spans="3:8" x14ac:dyDescent="0.2">
      <c r="C162" s="245">
        <v>41361</v>
      </c>
      <c r="D162" s="177">
        <v>416943</v>
      </c>
      <c r="E162" s="177">
        <v>185308</v>
      </c>
      <c r="F162" s="177">
        <v>231635</v>
      </c>
      <c r="G162" s="177">
        <v>277962</v>
      </c>
      <c r="H162" s="178">
        <v>78960</v>
      </c>
    </row>
    <row r="163" spans="3:8" x14ac:dyDescent="0.2">
      <c r="C163" s="245">
        <v>41362</v>
      </c>
      <c r="D163" s="177">
        <v>416943</v>
      </c>
      <c r="E163" s="177">
        <v>185308</v>
      </c>
      <c r="F163" s="177">
        <v>231635</v>
      </c>
      <c r="G163" s="177">
        <v>277962</v>
      </c>
      <c r="H163" s="178">
        <v>78960</v>
      </c>
    </row>
    <row r="164" spans="3:8" x14ac:dyDescent="0.2">
      <c r="C164" s="245">
        <v>41363</v>
      </c>
      <c r="D164" s="177">
        <v>416943</v>
      </c>
      <c r="E164" s="177">
        <v>185308</v>
      </c>
      <c r="F164" s="177">
        <v>231635</v>
      </c>
      <c r="G164" s="177">
        <v>277962</v>
      </c>
      <c r="H164" s="178">
        <v>78960</v>
      </c>
    </row>
    <row r="165" spans="3:8" x14ac:dyDescent="0.2">
      <c r="C165" s="245">
        <v>41364</v>
      </c>
      <c r="D165" s="177">
        <v>416943</v>
      </c>
      <c r="E165" s="177">
        <v>185308</v>
      </c>
      <c r="F165" s="177">
        <v>231635</v>
      </c>
      <c r="G165" s="177">
        <v>277962</v>
      </c>
      <c r="H165" s="178">
        <v>78960</v>
      </c>
    </row>
    <row r="166" spans="3:8" x14ac:dyDescent="0.2">
      <c r="C166" s="245">
        <v>41365</v>
      </c>
      <c r="D166" s="177">
        <v>416943</v>
      </c>
      <c r="E166" s="177">
        <v>185308</v>
      </c>
      <c r="F166" s="177">
        <v>231635</v>
      </c>
      <c r="G166" s="177">
        <v>277962</v>
      </c>
      <c r="H166" s="178">
        <v>78960</v>
      </c>
    </row>
    <row r="167" spans="3:8" x14ac:dyDescent="0.2">
      <c r="C167" s="245">
        <v>41366</v>
      </c>
      <c r="D167" s="177">
        <v>416943</v>
      </c>
      <c r="E167" s="177">
        <v>185308</v>
      </c>
      <c r="F167" s="177">
        <v>231635</v>
      </c>
      <c r="G167" s="177">
        <v>277962</v>
      </c>
      <c r="H167" s="178">
        <v>78960</v>
      </c>
    </row>
    <row r="168" spans="3:8" x14ac:dyDescent="0.2">
      <c r="C168" s="245">
        <v>41367</v>
      </c>
      <c r="D168" s="177">
        <v>416943</v>
      </c>
      <c r="E168" s="177">
        <v>185308</v>
      </c>
      <c r="F168" s="177">
        <v>231635</v>
      </c>
      <c r="G168" s="177">
        <v>277962</v>
      </c>
      <c r="H168" s="178">
        <v>78960</v>
      </c>
    </row>
    <row r="169" spans="3:8" x14ac:dyDescent="0.2">
      <c r="C169" s="245">
        <v>41368</v>
      </c>
      <c r="D169" s="177">
        <v>416943</v>
      </c>
      <c r="E169" s="177">
        <v>185308</v>
      </c>
      <c r="F169" s="177">
        <v>231635</v>
      </c>
      <c r="G169" s="177">
        <v>277962</v>
      </c>
      <c r="H169" s="178">
        <v>78960</v>
      </c>
    </row>
    <row r="170" spans="3:8" x14ac:dyDescent="0.2">
      <c r="C170" s="245">
        <v>41369</v>
      </c>
      <c r="D170" s="177">
        <v>416943</v>
      </c>
      <c r="E170" s="177">
        <v>185308</v>
      </c>
      <c r="F170" s="177">
        <v>231635</v>
      </c>
      <c r="G170" s="177">
        <v>277962</v>
      </c>
      <c r="H170" s="178">
        <v>78960</v>
      </c>
    </row>
    <row r="171" spans="3:8" x14ac:dyDescent="0.2">
      <c r="C171" s="245">
        <v>41370</v>
      </c>
      <c r="D171" s="177">
        <v>416943</v>
      </c>
      <c r="E171" s="177">
        <v>185308</v>
      </c>
      <c r="F171" s="177">
        <v>231635</v>
      </c>
      <c r="G171" s="177">
        <v>277962</v>
      </c>
      <c r="H171" s="178">
        <v>78960</v>
      </c>
    </row>
    <row r="172" spans="3:8" x14ac:dyDescent="0.2">
      <c r="C172" s="245">
        <v>41371</v>
      </c>
      <c r="D172" s="177">
        <v>416943</v>
      </c>
      <c r="E172" s="177">
        <v>185308</v>
      </c>
      <c r="F172" s="177">
        <v>231635</v>
      </c>
      <c r="G172" s="177">
        <v>277962</v>
      </c>
      <c r="H172" s="178">
        <v>78960</v>
      </c>
    </row>
    <row r="173" spans="3:8" x14ac:dyDescent="0.2">
      <c r="C173" s="245">
        <v>41372</v>
      </c>
      <c r="D173" s="177">
        <v>416943</v>
      </c>
      <c r="E173" s="177">
        <v>185308</v>
      </c>
      <c r="F173" s="177">
        <v>231635</v>
      </c>
      <c r="G173" s="177">
        <v>277962</v>
      </c>
      <c r="H173" s="178">
        <v>78960</v>
      </c>
    </row>
    <row r="174" spans="3:8" x14ac:dyDescent="0.2">
      <c r="C174" s="245">
        <v>41373</v>
      </c>
      <c r="D174" s="177">
        <v>416943</v>
      </c>
      <c r="E174" s="177">
        <v>185308</v>
      </c>
      <c r="F174" s="177">
        <v>231635</v>
      </c>
      <c r="G174" s="177">
        <v>277962</v>
      </c>
      <c r="H174" s="178">
        <v>78960</v>
      </c>
    </row>
    <row r="175" spans="3:8" x14ac:dyDescent="0.2">
      <c r="C175" s="245">
        <v>41374</v>
      </c>
      <c r="D175" s="177">
        <v>416943</v>
      </c>
      <c r="E175" s="177">
        <v>185308</v>
      </c>
      <c r="F175" s="177">
        <v>231635</v>
      </c>
      <c r="G175" s="177">
        <v>277962</v>
      </c>
      <c r="H175" s="178">
        <v>78960</v>
      </c>
    </row>
    <row r="176" spans="3:8" x14ac:dyDescent="0.2">
      <c r="C176" s="245">
        <v>41375</v>
      </c>
      <c r="D176" s="177">
        <v>416943</v>
      </c>
      <c r="E176" s="177">
        <v>185308</v>
      </c>
      <c r="F176" s="177">
        <v>231635</v>
      </c>
      <c r="G176" s="177">
        <v>277962</v>
      </c>
      <c r="H176" s="178">
        <v>78960</v>
      </c>
    </row>
    <row r="177" spans="3:8" x14ac:dyDescent="0.2">
      <c r="C177" s="245">
        <v>41376</v>
      </c>
      <c r="D177" s="177">
        <v>416943</v>
      </c>
      <c r="E177" s="177">
        <v>185308</v>
      </c>
      <c r="F177" s="177">
        <v>231635</v>
      </c>
      <c r="G177" s="177">
        <v>277962</v>
      </c>
      <c r="H177" s="178">
        <v>78960</v>
      </c>
    </row>
    <row r="178" spans="3:8" x14ac:dyDescent="0.2">
      <c r="C178" s="245">
        <v>41377</v>
      </c>
      <c r="D178" s="177">
        <v>416943</v>
      </c>
      <c r="E178" s="177">
        <v>185308</v>
      </c>
      <c r="F178" s="177">
        <v>231635</v>
      </c>
      <c r="G178" s="177">
        <v>277962</v>
      </c>
      <c r="H178" s="178">
        <v>78960</v>
      </c>
    </row>
    <row r="179" spans="3:8" x14ac:dyDescent="0.2">
      <c r="C179" s="245">
        <v>41378</v>
      </c>
      <c r="D179" s="177">
        <v>416943</v>
      </c>
      <c r="E179" s="177">
        <v>185308</v>
      </c>
      <c r="F179" s="177">
        <v>231635</v>
      </c>
      <c r="G179" s="177">
        <v>277962</v>
      </c>
      <c r="H179" s="178">
        <v>78960</v>
      </c>
    </row>
    <row r="180" spans="3:8" x14ac:dyDescent="0.2">
      <c r="C180" s="245">
        <v>41379</v>
      </c>
      <c r="D180" s="177">
        <v>416943</v>
      </c>
      <c r="E180" s="177">
        <v>185308</v>
      </c>
      <c r="F180" s="177">
        <v>231635</v>
      </c>
      <c r="G180" s="177">
        <v>277962</v>
      </c>
      <c r="H180" s="178">
        <v>78960</v>
      </c>
    </row>
    <row r="181" spans="3:8" x14ac:dyDescent="0.2">
      <c r="C181" s="245">
        <v>41380</v>
      </c>
      <c r="D181" s="177">
        <v>416943</v>
      </c>
      <c r="E181" s="177">
        <v>185308</v>
      </c>
      <c r="F181" s="177">
        <v>231635</v>
      </c>
      <c r="G181" s="177">
        <v>277962</v>
      </c>
      <c r="H181" s="178">
        <v>78960</v>
      </c>
    </row>
    <row r="182" spans="3:8" x14ac:dyDescent="0.2">
      <c r="C182" s="245">
        <v>41381</v>
      </c>
      <c r="D182" s="177">
        <v>416943</v>
      </c>
      <c r="E182" s="177">
        <v>185308</v>
      </c>
      <c r="F182" s="177">
        <v>231635</v>
      </c>
      <c r="G182" s="177">
        <v>277962</v>
      </c>
      <c r="H182" s="178">
        <v>78960</v>
      </c>
    </row>
    <row r="183" spans="3:8" x14ac:dyDescent="0.2">
      <c r="C183" s="245">
        <v>41382</v>
      </c>
      <c r="D183" s="177">
        <v>416943</v>
      </c>
      <c r="E183" s="177">
        <v>185308</v>
      </c>
      <c r="F183" s="177">
        <v>231635</v>
      </c>
      <c r="G183" s="177">
        <v>277962</v>
      </c>
      <c r="H183" s="178">
        <v>78960</v>
      </c>
    </row>
    <row r="184" spans="3:8" x14ac:dyDescent="0.2">
      <c r="C184" s="245">
        <v>41383</v>
      </c>
      <c r="D184" s="177">
        <v>416943</v>
      </c>
      <c r="E184" s="177">
        <v>185308</v>
      </c>
      <c r="F184" s="177">
        <v>231635</v>
      </c>
      <c r="G184" s="177">
        <v>277962</v>
      </c>
      <c r="H184" s="178">
        <v>78960</v>
      </c>
    </row>
    <row r="185" spans="3:8" x14ac:dyDescent="0.2">
      <c r="C185" s="245">
        <v>41384</v>
      </c>
      <c r="D185" s="177">
        <v>416943</v>
      </c>
      <c r="E185" s="177">
        <v>185308</v>
      </c>
      <c r="F185" s="177">
        <v>231635</v>
      </c>
      <c r="G185" s="177">
        <v>277962</v>
      </c>
      <c r="H185" s="178">
        <v>78960</v>
      </c>
    </row>
    <row r="186" spans="3:8" x14ac:dyDescent="0.2">
      <c r="C186" s="245">
        <v>41385</v>
      </c>
      <c r="D186" s="177">
        <v>416943</v>
      </c>
      <c r="E186" s="177">
        <v>185308</v>
      </c>
      <c r="F186" s="177">
        <v>231635</v>
      </c>
      <c r="G186" s="177">
        <v>277962</v>
      </c>
      <c r="H186" s="178">
        <v>78960</v>
      </c>
    </row>
    <row r="187" spans="3:8" x14ac:dyDescent="0.2">
      <c r="C187" s="245">
        <v>41386</v>
      </c>
      <c r="D187" s="177">
        <v>416943</v>
      </c>
      <c r="E187" s="177">
        <v>185308</v>
      </c>
      <c r="F187" s="177">
        <v>231635</v>
      </c>
      <c r="G187" s="177">
        <v>277962</v>
      </c>
      <c r="H187" s="178">
        <v>78960</v>
      </c>
    </row>
    <row r="188" spans="3:8" x14ac:dyDescent="0.2">
      <c r="C188" s="245">
        <v>41387</v>
      </c>
      <c r="D188" s="177">
        <v>416943</v>
      </c>
      <c r="E188" s="177">
        <v>185308</v>
      </c>
      <c r="F188" s="177">
        <v>231635</v>
      </c>
      <c r="G188" s="177">
        <v>277962</v>
      </c>
      <c r="H188" s="178">
        <v>78960</v>
      </c>
    </row>
    <row r="189" spans="3:8" x14ac:dyDescent="0.2">
      <c r="C189" s="245">
        <v>41388</v>
      </c>
      <c r="D189" s="177">
        <v>416943</v>
      </c>
      <c r="E189" s="177">
        <v>185308</v>
      </c>
      <c r="F189" s="177">
        <v>231635</v>
      </c>
      <c r="G189" s="177">
        <v>277962</v>
      </c>
      <c r="H189" s="178">
        <v>78960</v>
      </c>
    </row>
    <row r="190" spans="3:8" x14ac:dyDescent="0.2">
      <c r="C190" s="245">
        <v>41389</v>
      </c>
      <c r="D190" s="177">
        <v>416943</v>
      </c>
      <c r="E190" s="177">
        <v>185308</v>
      </c>
      <c r="F190" s="177">
        <v>231635</v>
      </c>
      <c r="G190" s="177">
        <v>277962</v>
      </c>
      <c r="H190" s="178">
        <v>78960</v>
      </c>
    </row>
    <row r="191" spans="3:8" x14ac:dyDescent="0.2">
      <c r="C191" s="245">
        <v>41390</v>
      </c>
      <c r="D191" s="177">
        <v>416943</v>
      </c>
      <c r="E191" s="177">
        <v>185308</v>
      </c>
      <c r="F191" s="177">
        <v>231635</v>
      </c>
      <c r="G191" s="177">
        <v>277962</v>
      </c>
      <c r="H191" s="178">
        <v>78960</v>
      </c>
    </row>
    <row r="192" spans="3:8" x14ac:dyDescent="0.2">
      <c r="C192" s="245">
        <v>41391</v>
      </c>
      <c r="D192" s="177">
        <v>416943</v>
      </c>
      <c r="E192" s="177">
        <v>185308</v>
      </c>
      <c r="F192" s="177">
        <v>231635</v>
      </c>
      <c r="G192" s="177">
        <v>277962</v>
      </c>
      <c r="H192" s="178">
        <v>78960</v>
      </c>
    </row>
    <row r="193" spans="3:8" x14ac:dyDescent="0.2">
      <c r="C193" s="245">
        <v>41392</v>
      </c>
      <c r="D193" s="177">
        <v>416943</v>
      </c>
      <c r="E193" s="177">
        <v>185308</v>
      </c>
      <c r="F193" s="177">
        <v>231635</v>
      </c>
      <c r="G193" s="177">
        <v>277962</v>
      </c>
      <c r="H193" s="178">
        <v>78960</v>
      </c>
    </row>
    <row r="194" spans="3:8" x14ac:dyDescent="0.2">
      <c r="C194" s="245">
        <v>41393</v>
      </c>
      <c r="D194" s="177">
        <v>416943</v>
      </c>
      <c r="E194" s="177">
        <v>185308</v>
      </c>
      <c r="F194" s="177">
        <v>231635</v>
      </c>
      <c r="G194" s="177">
        <v>277962</v>
      </c>
      <c r="H194" s="178">
        <v>78960</v>
      </c>
    </row>
    <row r="195" spans="3:8" x14ac:dyDescent="0.2">
      <c r="C195" s="245">
        <v>41394</v>
      </c>
      <c r="D195" s="177">
        <v>416943</v>
      </c>
      <c r="E195" s="177">
        <v>185308</v>
      </c>
      <c r="F195" s="177">
        <v>231635</v>
      </c>
      <c r="G195" s="177">
        <v>277962</v>
      </c>
      <c r="H195" s="178">
        <v>78960</v>
      </c>
    </row>
    <row r="196" spans="3:8" x14ac:dyDescent="0.2">
      <c r="C196" s="245">
        <v>41395</v>
      </c>
      <c r="D196" s="177">
        <v>416943</v>
      </c>
      <c r="E196" s="177">
        <v>185308</v>
      </c>
      <c r="F196" s="177">
        <v>231635</v>
      </c>
      <c r="G196" s="177">
        <v>277962</v>
      </c>
      <c r="H196" s="178">
        <v>78960</v>
      </c>
    </row>
    <row r="197" spans="3:8" x14ac:dyDescent="0.2">
      <c r="C197" s="245">
        <v>41396</v>
      </c>
      <c r="D197" s="177">
        <v>416943</v>
      </c>
      <c r="E197" s="177">
        <v>185308</v>
      </c>
      <c r="F197" s="177">
        <v>231635</v>
      </c>
      <c r="G197" s="177">
        <v>277962</v>
      </c>
      <c r="H197" s="178">
        <v>78960</v>
      </c>
    </row>
    <row r="198" spans="3:8" x14ac:dyDescent="0.2">
      <c r="C198" s="245">
        <v>41397</v>
      </c>
      <c r="D198" s="177">
        <v>416943</v>
      </c>
      <c r="E198" s="177">
        <v>185308</v>
      </c>
      <c r="F198" s="177">
        <v>231635</v>
      </c>
      <c r="G198" s="177">
        <v>277962</v>
      </c>
      <c r="H198" s="178">
        <v>78960</v>
      </c>
    </row>
    <row r="199" spans="3:8" x14ac:dyDescent="0.2">
      <c r="C199" s="245">
        <v>41398</v>
      </c>
      <c r="D199" s="177">
        <v>416943</v>
      </c>
      <c r="E199" s="177">
        <v>185308</v>
      </c>
      <c r="F199" s="177">
        <v>231635</v>
      </c>
      <c r="G199" s="177">
        <v>277962</v>
      </c>
      <c r="H199" s="178">
        <v>78960</v>
      </c>
    </row>
    <row r="200" spans="3:8" x14ac:dyDescent="0.2">
      <c r="C200" s="245">
        <v>41399</v>
      </c>
      <c r="D200" s="177">
        <v>416943</v>
      </c>
      <c r="E200" s="177">
        <v>185308</v>
      </c>
      <c r="F200" s="177">
        <v>231635</v>
      </c>
      <c r="G200" s="177">
        <v>277962</v>
      </c>
      <c r="H200" s="178">
        <v>78960</v>
      </c>
    </row>
    <row r="201" spans="3:8" x14ac:dyDescent="0.2">
      <c r="C201" s="245">
        <v>41400</v>
      </c>
      <c r="D201" s="177">
        <v>416943</v>
      </c>
      <c r="E201" s="177">
        <v>185308</v>
      </c>
      <c r="F201" s="177">
        <v>231635</v>
      </c>
      <c r="G201" s="177">
        <v>277962</v>
      </c>
      <c r="H201" s="178">
        <v>78960</v>
      </c>
    </row>
    <row r="202" spans="3:8" x14ac:dyDescent="0.2">
      <c r="C202" s="245">
        <v>41401</v>
      </c>
      <c r="D202" s="177">
        <v>416943</v>
      </c>
      <c r="E202" s="177">
        <v>185308</v>
      </c>
      <c r="F202" s="177">
        <v>231635</v>
      </c>
      <c r="G202" s="177">
        <v>277962</v>
      </c>
      <c r="H202" s="178">
        <v>78960</v>
      </c>
    </row>
    <row r="203" spans="3:8" x14ac:dyDescent="0.2">
      <c r="C203" s="245">
        <v>41402</v>
      </c>
      <c r="D203" s="177">
        <v>416943</v>
      </c>
      <c r="E203" s="177">
        <v>185308</v>
      </c>
      <c r="F203" s="177">
        <v>231635</v>
      </c>
      <c r="G203" s="177">
        <v>277962</v>
      </c>
      <c r="H203" s="178">
        <v>78960</v>
      </c>
    </row>
    <row r="204" spans="3:8" x14ac:dyDescent="0.2">
      <c r="C204" s="245">
        <v>41403</v>
      </c>
      <c r="D204" s="177">
        <v>416943</v>
      </c>
      <c r="E204" s="177">
        <v>185308</v>
      </c>
      <c r="F204" s="177">
        <v>231635</v>
      </c>
      <c r="G204" s="177">
        <v>277962</v>
      </c>
      <c r="H204" s="178">
        <v>78960</v>
      </c>
    </row>
    <row r="205" spans="3:8" x14ac:dyDescent="0.2">
      <c r="C205" s="245">
        <v>41404</v>
      </c>
      <c r="D205" s="177">
        <v>416943</v>
      </c>
      <c r="E205" s="177">
        <v>185308</v>
      </c>
      <c r="F205" s="177">
        <v>231635</v>
      </c>
      <c r="G205" s="177">
        <v>277962</v>
      </c>
      <c r="H205" s="178">
        <v>78960</v>
      </c>
    </row>
    <row r="206" spans="3:8" x14ac:dyDescent="0.2">
      <c r="C206" s="245">
        <v>41405</v>
      </c>
      <c r="D206" s="177">
        <v>416943</v>
      </c>
      <c r="E206" s="177">
        <v>185308</v>
      </c>
      <c r="F206" s="177">
        <v>231635</v>
      </c>
      <c r="G206" s="177">
        <v>277962</v>
      </c>
      <c r="H206" s="178">
        <v>78960</v>
      </c>
    </row>
    <row r="207" spans="3:8" x14ac:dyDescent="0.2">
      <c r="C207" s="245">
        <v>41406</v>
      </c>
      <c r="D207" s="177">
        <v>416943</v>
      </c>
      <c r="E207" s="177">
        <v>185308</v>
      </c>
      <c r="F207" s="177">
        <v>231635</v>
      </c>
      <c r="G207" s="177">
        <v>277962</v>
      </c>
      <c r="H207" s="178">
        <v>78960</v>
      </c>
    </row>
    <row r="208" spans="3:8" x14ac:dyDescent="0.2">
      <c r="C208" s="245">
        <v>41407</v>
      </c>
      <c r="D208" s="177">
        <v>416943</v>
      </c>
      <c r="E208" s="177">
        <v>185308</v>
      </c>
      <c r="F208" s="177">
        <v>231635</v>
      </c>
      <c r="G208" s="177">
        <v>277962</v>
      </c>
      <c r="H208" s="178">
        <v>78960</v>
      </c>
    </row>
    <row r="209" spans="3:8" x14ac:dyDescent="0.2">
      <c r="C209" s="245">
        <v>41408</v>
      </c>
      <c r="D209" s="177">
        <v>416943</v>
      </c>
      <c r="E209" s="177">
        <v>185308</v>
      </c>
      <c r="F209" s="177">
        <v>231635</v>
      </c>
      <c r="G209" s="177">
        <v>277962</v>
      </c>
      <c r="H209" s="178">
        <v>78960</v>
      </c>
    </row>
    <row r="210" spans="3:8" x14ac:dyDescent="0.2">
      <c r="C210" s="245">
        <v>41409</v>
      </c>
      <c r="D210" s="177">
        <v>416943</v>
      </c>
      <c r="E210" s="177">
        <v>185308</v>
      </c>
      <c r="F210" s="177">
        <v>231635</v>
      </c>
      <c r="G210" s="177">
        <v>277962</v>
      </c>
      <c r="H210" s="178">
        <v>78960</v>
      </c>
    </row>
    <row r="211" spans="3:8" x14ac:dyDescent="0.2">
      <c r="C211" s="245">
        <v>41410</v>
      </c>
      <c r="D211" s="177">
        <v>416943</v>
      </c>
      <c r="E211" s="177">
        <v>185308</v>
      </c>
      <c r="F211" s="177">
        <v>231635</v>
      </c>
      <c r="G211" s="177">
        <v>277962</v>
      </c>
      <c r="H211" s="178">
        <v>78960</v>
      </c>
    </row>
    <row r="212" spans="3:8" x14ac:dyDescent="0.2">
      <c r="C212" s="245">
        <v>41411</v>
      </c>
      <c r="D212" s="177">
        <v>416943</v>
      </c>
      <c r="E212" s="177">
        <v>185308</v>
      </c>
      <c r="F212" s="177">
        <v>231635</v>
      </c>
      <c r="G212" s="177">
        <v>277962</v>
      </c>
      <c r="H212" s="178">
        <v>78960</v>
      </c>
    </row>
    <row r="213" spans="3:8" x14ac:dyDescent="0.2">
      <c r="C213" s="245">
        <v>41412</v>
      </c>
      <c r="D213" s="177">
        <v>416943</v>
      </c>
      <c r="E213" s="177">
        <v>185308</v>
      </c>
      <c r="F213" s="177">
        <v>231635</v>
      </c>
      <c r="G213" s="177">
        <v>277962</v>
      </c>
      <c r="H213" s="178">
        <v>78960</v>
      </c>
    </row>
    <row r="214" spans="3:8" x14ac:dyDescent="0.2">
      <c r="C214" s="245">
        <v>41413</v>
      </c>
      <c r="D214" s="177">
        <v>416943</v>
      </c>
      <c r="E214" s="177">
        <v>185308</v>
      </c>
      <c r="F214" s="177">
        <v>231635</v>
      </c>
      <c r="G214" s="177">
        <v>277962</v>
      </c>
      <c r="H214" s="178">
        <v>78960</v>
      </c>
    </row>
    <row r="215" spans="3:8" x14ac:dyDescent="0.2">
      <c r="C215" s="245">
        <v>41414</v>
      </c>
      <c r="D215" s="177">
        <v>416943</v>
      </c>
      <c r="E215" s="177">
        <v>185308</v>
      </c>
      <c r="F215" s="177">
        <v>231635</v>
      </c>
      <c r="G215" s="177">
        <v>277962</v>
      </c>
      <c r="H215" s="178">
        <v>78960</v>
      </c>
    </row>
    <row r="216" spans="3:8" x14ac:dyDescent="0.2">
      <c r="C216" s="245">
        <v>41415</v>
      </c>
      <c r="D216" s="177">
        <v>416943</v>
      </c>
      <c r="E216" s="177">
        <v>185308</v>
      </c>
      <c r="F216" s="177">
        <v>231635</v>
      </c>
      <c r="G216" s="177">
        <v>277962</v>
      </c>
      <c r="H216" s="178">
        <v>78960</v>
      </c>
    </row>
    <row r="217" spans="3:8" x14ac:dyDescent="0.2">
      <c r="C217" s="245">
        <v>41416</v>
      </c>
      <c r="D217" s="177">
        <v>416943</v>
      </c>
      <c r="E217" s="177">
        <v>185308</v>
      </c>
      <c r="F217" s="177">
        <v>231635</v>
      </c>
      <c r="G217" s="177">
        <v>277962</v>
      </c>
      <c r="H217" s="178">
        <v>78960</v>
      </c>
    </row>
    <row r="218" spans="3:8" x14ac:dyDescent="0.2">
      <c r="C218" s="245">
        <v>41417</v>
      </c>
      <c r="D218" s="177">
        <v>416943</v>
      </c>
      <c r="E218" s="177">
        <v>185308</v>
      </c>
      <c r="F218" s="177">
        <v>231635</v>
      </c>
      <c r="G218" s="177">
        <v>277962</v>
      </c>
      <c r="H218" s="178">
        <v>78960</v>
      </c>
    </row>
    <row r="219" spans="3:8" x14ac:dyDescent="0.2">
      <c r="C219" s="245">
        <v>41418</v>
      </c>
      <c r="D219" s="177">
        <v>416943</v>
      </c>
      <c r="E219" s="177">
        <v>185308</v>
      </c>
      <c r="F219" s="177">
        <v>231635</v>
      </c>
      <c r="G219" s="177">
        <v>277962</v>
      </c>
      <c r="H219" s="178">
        <v>78960</v>
      </c>
    </row>
    <row r="220" spans="3:8" x14ac:dyDescent="0.2">
      <c r="C220" s="245">
        <v>41419</v>
      </c>
      <c r="D220" s="177">
        <v>416943</v>
      </c>
      <c r="E220" s="177">
        <v>185308</v>
      </c>
      <c r="F220" s="177">
        <v>231635</v>
      </c>
      <c r="G220" s="177">
        <v>277962</v>
      </c>
      <c r="H220" s="178">
        <v>78960</v>
      </c>
    </row>
    <row r="221" spans="3:8" x14ac:dyDescent="0.2">
      <c r="C221" s="245">
        <v>41420</v>
      </c>
      <c r="D221" s="177">
        <v>416943</v>
      </c>
      <c r="E221" s="177">
        <v>185308</v>
      </c>
      <c r="F221" s="177">
        <v>231635</v>
      </c>
      <c r="G221" s="177">
        <v>277962</v>
      </c>
      <c r="H221" s="178">
        <v>78960</v>
      </c>
    </row>
    <row r="222" spans="3:8" x14ac:dyDescent="0.2">
      <c r="C222" s="245">
        <v>41421</v>
      </c>
      <c r="D222" s="177">
        <v>416943</v>
      </c>
      <c r="E222" s="177">
        <v>185308</v>
      </c>
      <c r="F222" s="177">
        <v>231635</v>
      </c>
      <c r="G222" s="177">
        <v>277962</v>
      </c>
      <c r="H222" s="178">
        <v>78960</v>
      </c>
    </row>
    <row r="223" spans="3:8" x14ac:dyDescent="0.2">
      <c r="C223" s="245">
        <v>41422</v>
      </c>
      <c r="D223" s="177">
        <v>416943</v>
      </c>
      <c r="E223" s="177">
        <v>185308</v>
      </c>
      <c r="F223" s="177">
        <v>231635</v>
      </c>
      <c r="G223" s="177">
        <v>277962</v>
      </c>
      <c r="H223" s="178">
        <v>78960</v>
      </c>
    </row>
    <row r="224" spans="3:8" x14ac:dyDescent="0.2">
      <c r="C224" s="245">
        <v>41423</v>
      </c>
      <c r="D224" s="177">
        <v>416943</v>
      </c>
      <c r="E224" s="177">
        <v>185308</v>
      </c>
      <c r="F224" s="177">
        <v>231635</v>
      </c>
      <c r="G224" s="177">
        <v>277962</v>
      </c>
      <c r="H224" s="178">
        <v>78960</v>
      </c>
    </row>
    <row r="225" spans="3:8" x14ac:dyDescent="0.2">
      <c r="C225" s="245">
        <v>41424</v>
      </c>
      <c r="D225" s="177">
        <v>416943</v>
      </c>
      <c r="E225" s="177">
        <v>185308</v>
      </c>
      <c r="F225" s="177">
        <v>231635</v>
      </c>
      <c r="G225" s="177">
        <v>277962</v>
      </c>
      <c r="H225" s="178">
        <v>78960</v>
      </c>
    </row>
    <row r="226" spans="3:8" x14ac:dyDescent="0.2">
      <c r="C226" s="245">
        <v>41425</v>
      </c>
      <c r="D226" s="177">
        <v>416943</v>
      </c>
      <c r="E226" s="177">
        <v>185308</v>
      </c>
      <c r="F226" s="177">
        <v>231635</v>
      </c>
      <c r="G226" s="177">
        <v>277962</v>
      </c>
      <c r="H226" s="178">
        <v>78960</v>
      </c>
    </row>
    <row r="227" spans="3:8" x14ac:dyDescent="0.2">
      <c r="C227" s="245">
        <v>41426</v>
      </c>
      <c r="D227" s="177">
        <v>416943</v>
      </c>
      <c r="E227" s="177">
        <v>185308</v>
      </c>
      <c r="F227" s="177">
        <v>231635</v>
      </c>
      <c r="G227" s="177">
        <v>277962</v>
      </c>
      <c r="H227" s="178">
        <v>78960</v>
      </c>
    </row>
    <row r="228" spans="3:8" x14ac:dyDescent="0.2">
      <c r="C228" s="245">
        <v>41427</v>
      </c>
      <c r="D228" s="177">
        <v>416943</v>
      </c>
      <c r="E228" s="177">
        <v>185308</v>
      </c>
      <c r="F228" s="177">
        <v>231635</v>
      </c>
      <c r="G228" s="177">
        <v>277962</v>
      </c>
      <c r="H228" s="178">
        <v>78960</v>
      </c>
    </row>
    <row r="229" spans="3:8" x14ac:dyDescent="0.2">
      <c r="C229" s="245">
        <v>41428</v>
      </c>
      <c r="D229" s="177">
        <v>416943</v>
      </c>
      <c r="E229" s="177">
        <v>185308</v>
      </c>
      <c r="F229" s="177">
        <v>231635</v>
      </c>
      <c r="G229" s="177">
        <v>277962</v>
      </c>
      <c r="H229" s="178">
        <v>78960</v>
      </c>
    </row>
    <row r="230" spans="3:8" x14ac:dyDescent="0.2">
      <c r="C230" s="245">
        <v>41429</v>
      </c>
      <c r="D230" s="177">
        <v>416943</v>
      </c>
      <c r="E230" s="177">
        <v>185308</v>
      </c>
      <c r="F230" s="177">
        <v>231635</v>
      </c>
      <c r="G230" s="177">
        <v>277962</v>
      </c>
      <c r="H230" s="178">
        <v>78960</v>
      </c>
    </row>
    <row r="231" spans="3:8" x14ac:dyDescent="0.2">
      <c r="C231" s="245">
        <v>41430</v>
      </c>
      <c r="D231" s="177">
        <v>416943</v>
      </c>
      <c r="E231" s="177">
        <v>185308</v>
      </c>
      <c r="F231" s="177">
        <v>231635</v>
      </c>
      <c r="G231" s="177">
        <v>277962</v>
      </c>
      <c r="H231" s="178">
        <v>78960</v>
      </c>
    </row>
    <row r="232" spans="3:8" x14ac:dyDescent="0.2">
      <c r="C232" s="245">
        <v>41431</v>
      </c>
      <c r="D232" s="177">
        <v>416943</v>
      </c>
      <c r="E232" s="177">
        <v>185308</v>
      </c>
      <c r="F232" s="177">
        <v>231635</v>
      </c>
      <c r="G232" s="177">
        <v>277962</v>
      </c>
      <c r="H232" s="178">
        <v>78960</v>
      </c>
    </row>
    <row r="233" spans="3:8" x14ac:dyDescent="0.2">
      <c r="C233" s="245">
        <v>41432</v>
      </c>
      <c r="D233" s="177">
        <v>416943</v>
      </c>
      <c r="E233" s="177">
        <v>185308</v>
      </c>
      <c r="F233" s="177">
        <v>231635</v>
      </c>
      <c r="G233" s="177">
        <v>277962</v>
      </c>
      <c r="H233" s="178">
        <v>78960</v>
      </c>
    </row>
    <row r="234" spans="3:8" x14ac:dyDescent="0.2">
      <c r="C234" s="245">
        <v>41433</v>
      </c>
      <c r="D234" s="177">
        <v>416943</v>
      </c>
      <c r="E234" s="177">
        <v>185308</v>
      </c>
      <c r="F234" s="177">
        <v>231635</v>
      </c>
      <c r="G234" s="177">
        <v>277962</v>
      </c>
      <c r="H234" s="178">
        <v>78960</v>
      </c>
    </row>
    <row r="235" spans="3:8" x14ac:dyDescent="0.2">
      <c r="C235" s="245">
        <v>41434</v>
      </c>
      <c r="D235" s="177">
        <v>416943</v>
      </c>
      <c r="E235" s="177">
        <v>185308</v>
      </c>
      <c r="F235" s="177">
        <v>231635</v>
      </c>
      <c r="G235" s="177">
        <v>277962</v>
      </c>
      <c r="H235" s="178">
        <v>78960</v>
      </c>
    </row>
    <row r="236" spans="3:8" x14ac:dyDescent="0.2">
      <c r="C236" s="245">
        <v>41435</v>
      </c>
      <c r="D236" s="177">
        <v>416943</v>
      </c>
      <c r="E236" s="177">
        <v>185308</v>
      </c>
      <c r="F236" s="177">
        <v>231635</v>
      </c>
      <c r="G236" s="177">
        <v>277962</v>
      </c>
      <c r="H236" s="178">
        <v>78960</v>
      </c>
    </row>
    <row r="237" spans="3:8" x14ac:dyDescent="0.2">
      <c r="C237" s="245">
        <v>41436</v>
      </c>
      <c r="D237" s="177">
        <v>416943</v>
      </c>
      <c r="E237" s="177">
        <v>185308</v>
      </c>
      <c r="F237" s="177">
        <v>231635</v>
      </c>
      <c r="G237" s="177">
        <v>277962</v>
      </c>
      <c r="H237" s="178">
        <v>78960</v>
      </c>
    </row>
    <row r="238" spans="3:8" x14ac:dyDescent="0.2">
      <c r="C238" s="245">
        <v>41437</v>
      </c>
      <c r="D238" s="177">
        <v>416943</v>
      </c>
      <c r="E238" s="177">
        <v>185308</v>
      </c>
      <c r="F238" s="177">
        <v>231635</v>
      </c>
      <c r="G238" s="177">
        <v>277962</v>
      </c>
      <c r="H238" s="178">
        <v>78960</v>
      </c>
    </row>
    <row r="239" spans="3:8" x14ac:dyDescent="0.2">
      <c r="C239" s="245">
        <v>41438</v>
      </c>
      <c r="D239" s="177">
        <v>416943</v>
      </c>
      <c r="E239" s="177">
        <v>185308</v>
      </c>
      <c r="F239" s="177">
        <v>231635</v>
      </c>
      <c r="G239" s="177">
        <v>277962</v>
      </c>
      <c r="H239" s="178">
        <v>78960</v>
      </c>
    </row>
    <row r="240" spans="3:8" x14ac:dyDescent="0.2">
      <c r="C240" s="245">
        <v>41439</v>
      </c>
      <c r="D240" s="177">
        <v>416943</v>
      </c>
      <c r="E240" s="177">
        <v>185308</v>
      </c>
      <c r="F240" s="177">
        <v>231635</v>
      </c>
      <c r="G240" s="177">
        <v>277962</v>
      </c>
      <c r="H240" s="178">
        <v>78960</v>
      </c>
    </row>
    <row r="241" spans="3:8" x14ac:dyDescent="0.2">
      <c r="C241" s="245">
        <v>41440</v>
      </c>
      <c r="D241" s="177">
        <v>416943</v>
      </c>
      <c r="E241" s="177">
        <v>185308</v>
      </c>
      <c r="F241" s="177">
        <v>231635</v>
      </c>
      <c r="G241" s="177">
        <v>277962</v>
      </c>
      <c r="H241" s="178">
        <v>78960</v>
      </c>
    </row>
    <row r="242" spans="3:8" x14ac:dyDescent="0.2">
      <c r="C242" s="245">
        <v>41441</v>
      </c>
      <c r="D242" s="177">
        <v>416943</v>
      </c>
      <c r="E242" s="177">
        <v>185308</v>
      </c>
      <c r="F242" s="177">
        <v>231635</v>
      </c>
      <c r="G242" s="177">
        <v>277962</v>
      </c>
      <c r="H242" s="178">
        <v>78960</v>
      </c>
    </row>
    <row r="243" spans="3:8" x14ac:dyDescent="0.2">
      <c r="C243" s="245">
        <v>41442</v>
      </c>
      <c r="D243" s="177">
        <v>416943</v>
      </c>
      <c r="E243" s="177">
        <v>185308</v>
      </c>
      <c r="F243" s="177">
        <v>231635</v>
      </c>
      <c r="G243" s="177">
        <v>277962</v>
      </c>
      <c r="H243" s="178">
        <v>78960</v>
      </c>
    </row>
    <row r="244" spans="3:8" x14ac:dyDescent="0.2">
      <c r="C244" s="245">
        <v>41443</v>
      </c>
      <c r="D244" s="177">
        <v>416943</v>
      </c>
      <c r="E244" s="177">
        <v>185308</v>
      </c>
      <c r="F244" s="177">
        <v>231635</v>
      </c>
      <c r="G244" s="177">
        <v>277962</v>
      </c>
      <c r="H244" s="178">
        <v>78960</v>
      </c>
    </row>
    <row r="245" spans="3:8" x14ac:dyDescent="0.2">
      <c r="C245" s="245">
        <v>41444</v>
      </c>
      <c r="D245" s="177">
        <v>416943</v>
      </c>
      <c r="E245" s="177">
        <v>185308</v>
      </c>
      <c r="F245" s="177">
        <v>231635</v>
      </c>
      <c r="G245" s="177">
        <v>277962</v>
      </c>
      <c r="H245" s="178">
        <v>78960</v>
      </c>
    </row>
    <row r="246" spans="3:8" x14ac:dyDescent="0.2">
      <c r="C246" s="245">
        <v>41445</v>
      </c>
      <c r="D246" s="177">
        <v>416943</v>
      </c>
      <c r="E246" s="177">
        <v>185308</v>
      </c>
      <c r="F246" s="177">
        <v>231635</v>
      </c>
      <c r="G246" s="177">
        <v>277962</v>
      </c>
      <c r="H246" s="178">
        <v>78960</v>
      </c>
    </row>
    <row r="247" spans="3:8" x14ac:dyDescent="0.2">
      <c r="C247" s="245">
        <v>41446</v>
      </c>
      <c r="D247" s="177">
        <v>416943</v>
      </c>
      <c r="E247" s="177">
        <v>185308</v>
      </c>
      <c r="F247" s="177">
        <v>231635</v>
      </c>
      <c r="G247" s="177">
        <v>277962</v>
      </c>
      <c r="H247" s="178">
        <v>78960</v>
      </c>
    </row>
    <row r="248" spans="3:8" x14ac:dyDescent="0.2">
      <c r="C248" s="245">
        <v>41447</v>
      </c>
      <c r="D248" s="177">
        <v>416943</v>
      </c>
      <c r="E248" s="177">
        <v>185308</v>
      </c>
      <c r="F248" s="177">
        <v>231635</v>
      </c>
      <c r="G248" s="177">
        <v>277962</v>
      </c>
      <c r="H248" s="178">
        <v>78960</v>
      </c>
    </row>
    <row r="249" spans="3:8" x14ac:dyDescent="0.2">
      <c r="C249" s="245">
        <v>41448</v>
      </c>
      <c r="D249" s="177">
        <v>416943</v>
      </c>
      <c r="E249" s="177">
        <v>185308</v>
      </c>
      <c r="F249" s="177">
        <v>231635</v>
      </c>
      <c r="G249" s="177">
        <v>277962</v>
      </c>
      <c r="H249" s="178">
        <v>78960</v>
      </c>
    </row>
    <row r="250" spans="3:8" x14ac:dyDescent="0.2">
      <c r="C250" s="245">
        <v>41449</v>
      </c>
      <c r="D250" s="177">
        <v>416943</v>
      </c>
      <c r="E250" s="177">
        <v>185308</v>
      </c>
      <c r="F250" s="177">
        <v>231635</v>
      </c>
      <c r="G250" s="177">
        <v>277962</v>
      </c>
      <c r="H250" s="178">
        <v>78960</v>
      </c>
    </row>
    <row r="251" spans="3:8" x14ac:dyDescent="0.2">
      <c r="C251" s="245">
        <v>41450</v>
      </c>
      <c r="D251" s="177">
        <v>416943</v>
      </c>
      <c r="E251" s="177">
        <v>185308</v>
      </c>
      <c r="F251" s="177">
        <v>231635</v>
      </c>
      <c r="G251" s="177">
        <v>277962</v>
      </c>
      <c r="H251" s="178">
        <v>78960</v>
      </c>
    </row>
    <row r="252" spans="3:8" x14ac:dyDescent="0.2">
      <c r="C252" s="245">
        <v>41451</v>
      </c>
      <c r="D252" s="177">
        <v>416943</v>
      </c>
      <c r="E252" s="177">
        <v>185308</v>
      </c>
      <c r="F252" s="177">
        <v>231635</v>
      </c>
      <c r="G252" s="177">
        <v>277962</v>
      </c>
      <c r="H252" s="178">
        <v>78960</v>
      </c>
    </row>
    <row r="253" spans="3:8" x14ac:dyDescent="0.2">
      <c r="C253" s="245">
        <v>41452</v>
      </c>
      <c r="D253" s="177">
        <v>416943</v>
      </c>
      <c r="E253" s="177">
        <v>185308</v>
      </c>
      <c r="F253" s="177">
        <v>231635</v>
      </c>
      <c r="G253" s="177">
        <v>277962</v>
      </c>
      <c r="H253" s="178">
        <v>78960</v>
      </c>
    </row>
    <row r="254" spans="3:8" x14ac:dyDescent="0.2">
      <c r="C254" s="245">
        <v>41453</v>
      </c>
      <c r="D254" s="177">
        <v>416943</v>
      </c>
      <c r="E254" s="177">
        <v>185308</v>
      </c>
      <c r="F254" s="177">
        <v>231635</v>
      </c>
      <c r="G254" s="177">
        <v>277962</v>
      </c>
      <c r="H254" s="178">
        <v>78960</v>
      </c>
    </row>
    <row r="255" spans="3:8" x14ac:dyDescent="0.2">
      <c r="C255" s="245">
        <v>41454</v>
      </c>
      <c r="D255" s="177">
        <v>416943</v>
      </c>
      <c r="E255" s="177">
        <v>185308</v>
      </c>
      <c r="F255" s="177">
        <v>231635</v>
      </c>
      <c r="G255" s="177">
        <v>277962</v>
      </c>
      <c r="H255" s="178">
        <v>78960</v>
      </c>
    </row>
    <row r="256" spans="3:8" x14ac:dyDescent="0.2">
      <c r="C256" s="245">
        <v>41455</v>
      </c>
      <c r="D256" s="177">
        <v>416943</v>
      </c>
      <c r="E256" s="177">
        <v>185308</v>
      </c>
      <c r="F256" s="177">
        <v>231635</v>
      </c>
      <c r="G256" s="177">
        <v>277962</v>
      </c>
      <c r="H256" s="178">
        <v>78960</v>
      </c>
    </row>
    <row r="257" spans="3:8" x14ac:dyDescent="0.2">
      <c r="C257" s="245">
        <v>41456</v>
      </c>
      <c r="D257" s="177">
        <v>416943</v>
      </c>
      <c r="E257" s="177">
        <v>185308</v>
      </c>
      <c r="F257" s="177">
        <v>231635</v>
      </c>
      <c r="G257" s="177">
        <v>277962</v>
      </c>
      <c r="H257" s="178">
        <v>78960</v>
      </c>
    </row>
    <row r="258" spans="3:8" x14ac:dyDescent="0.2">
      <c r="C258" s="245">
        <v>41457</v>
      </c>
      <c r="D258" s="177">
        <v>416943</v>
      </c>
      <c r="E258" s="177">
        <v>185308</v>
      </c>
      <c r="F258" s="177">
        <v>231635</v>
      </c>
      <c r="G258" s="177">
        <v>277962</v>
      </c>
      <c r="H258" s="178">
        <v>78960</v>
      </c>
    </row>
    <row r="259" spans="3:8" x14ac:dyDescent="0.2">
      <c r="C259" s="245">
        <v>41458</v>
      </c>
      <c r="D259" s="177">
        <v>416943</v>
      </c>
      <c r="E259" s="177">
        <v>185308</v>
      </c>
      <c r="F259" s="177">
        <v>231635</v>
      </c>
      <c r="G259" s="177">
        <v>277962</v>
      </c>
      <c r="H259" s="178">
        <v>78960</v>
      </c>
    </row>
    <row r="260" spans="3:8" x14ac:dyDescent="0.2">
      <c r="C260" s="245">
        <v>41459</v>
      </c>
      <c r="D260" s="177">
        <v>416943</v>
      </c>
      <c r="E260" s="177">
        <v>185308</v>
      </c>
      <c r="F260" s="177">
        <v>231635</v>
      </c>
      <c r="G260" s="177">
        <v>277962</v>
      </c>
      <c r="H260" s="178">
        <v>78960</v>
      </c>
    </row>
    <row r="261" spans="3:8" x14ac:dyDescent="0.2">
      <c r="C261" s="245">
        <v>41460</v>
      </c>
      <c r="D261" s="177">
        <v>416943</v>
      </c>
      <c r="E261" s="177">
        <v>185308</v>
      </c>
      <c r="F261" s="177">
        <v>231635</v>
      </c>
      <c r="G261" s="177">
        <v>277962</v>
      </c>
      <c r="H261" s="178">
        <v>78960</v>
      </c>
    </row>
    <row r="262" spans="3:8" x14ac:dyDescent="0.2">
      <c r="C262" s="245">
        <v>41461</v>
      </c>
      <c r="D262" s="177">
        <v>416943</v>
      </c>
      <c r="E262" s="177">
        <v>185308</v>
      </c>
      <c r="F262" s="177">
        <v>231635</v>
      </c>
      <c r="G262" s="177">
        <v>277962</v>
      </c>
      <c r="H262" s="178">
        <v>78960</v>
      </c>
    </row>
    <row r="263" spans="3:8" x14ac:dyDescent="0.2">
      <c r="C263" s="245">
        <v>41462</v>
      </c>
      <c r="D263" s="177">
        <v>416943</v>
      </c>
      <c r="E263" s="177">
        <v>185308</v>
      </c>
      <c r="F263" s="177">
        <v>231635</v>
      </c>
      <c r="G263" s="177">
        <v>277962</v>
      </c>
      <c r="H263" s="178">
        <v>78960</v>
      </c>
    </row>
    <row r="264" spans="3:8" x14ac:dyDescent="0.2">
      <c r="C264" s="245">
        <v>41463</v>
      </c>
      <c r="D264" s="177">
        <v>416943</v>
      </c>
      <c r="E264" s="177">
        <v>185308</v>
      </c>
      <c r="F264" s="177">
        <v>231635</v>
      </c>
      <c r="G264" s="177">
        <v>277962</v>
      </c>
      <c r="H264" s="178">
        <v>78960</v>
      </c>
    </row>
    <row r="265" spans="3:8" x14ac:dyDescent="0.2">
      <c r="C265" s="245">
        <v>41464</v>
      </c>
      <c r="D265" s="177">
        <v>416943</v>
      </c>
      <c r="E265" s="177">
        <v>185308</v>
      </c>
      <c r="F265" s="177">
        <v>231635</v>
      </c>
      <c r="G265" s="177">
        <v>277962</v>
      </c>
      <c r="H265" s="178">
        <v>78960</v>
      </c>
    </row>
    <row r="266" spans="3:8" x14ac:dyDescent="0.2">
      <c r="C266" s="245">
        <v>41465</v>
      </c>
      <c r="D266" s="177">
        <v>416943</v>
      </c>
      <c r="E266" s="177">
        <v>185308</v>
      </c>
      <c r="F266" s="177">
        <v>231635</v>
      </c>
      <c r="G266" s="177">
        <v>277962</v>
      </c>
      <c r="H266" s="178">
        <v>78960</v>
      </c>
    </row>
    <row r="267" spans="3:8" x14ac:dyDescent="0.2">
      <c r="C267" s="245">
        <v>41466</v>
      </c>
      <c r="D267" s="177">
        <v>416943</v>
      </c>
      <c r="E267" s="177">
        <v>185308</v>
      </c>
      <c r="F267" s="177">
        <v>231635</v>
      </c>
      <c r="G267" s="177">
        <v>277962</v>
      </c>
      <c r="H267" s="178">
        <v>78960</v>
      </c>
    </row>
    <row r="268" spans="3:8" x14ac:dyDescent="0.2">
      <c r="C268" s="245">
        <v>41467</v>
      </c>
      <c r="D268" s="177">
        <v>416943</v>
      </c>
      <c r="E268" s="177">
        <v>185308</v>
      </c>
      <c r="F268" s="177">
        <v>231635</v>
      </c>
      <c r="G268" s="177">
        <v>277962</v>
      </c>
      <c r="H268" s="178">
        <v>78960</v>
      </c>
    </row>
    <row r="269" spans="3:8" x14ac:dyDescent="0.2">
      <c r="C269" s="245">
        <v>41468</v>
      </c>
      <c r="D269" s="177">
        <v>416943</v>
      </c>
      <c r="E269" s="177">
        <v>185308</v>
      </c>
      <c r="F269" s="177">
        <v>231635</v>
      </c>
      <c r="G269" s="177">
        <v>277962</v>
      </c>
      <c r="H269" s="178">
        <v>78960</v>
      </c>
    </row>
    <row r="270" spans="3:8" x14ac:dyDescent="0.2">
      <c r="C270" s="245">
        <v>41469</v>
      </c>
      <c r="D270" s="177">
        <v>416943</v>
      </c>
      <c r="E270" s="177">
        <v>185308</v>
      </c>
      <c r="F270" s="177">
        <v>231635</v>
      </c>
      <c r="G270" s="177">
        <v>277962</v>
      </c>
      <c r="H270" s="178">
        <v>78960</v>
      </c>
    </row>
    <row r="271" spans="3:8" x14ac:dyDescent="0.2">
      <c r="C271" s="245">
        <v>41470</v>
      </c>
      <c r="D271" s="177">
        <v>416943</v>
      </c>
      <c r="E271" s="177">
        <v>185308</v>
      </c>
      <c r="F271" s="177">
        <v>231635</v>
      </c>
      <c r="G271" s="177">
        <v>277962</v>
      </c>
      <c r="H271" s="178">
        <v>78960</v>
      </c>
    </row>
    <row r="272" spans="3:8" x14ac:dyDescent="0.2">
      <c r="C272" s="245">
        <v>41471</v>
      </c>
      <c r="D272" s="177">
        <v>416943</v>
      </c>
      <c r="E272" s="177">
        <v>185308</v>
      </c>
      <c r="F272" s="177">
        <v>231635</v>
      </c>
      <c r="G272" s="177">
        <v>277962</v>
      </c>
      <c r="H272" s="178">
        <v>78960</v>
      </c>
    </row>
    <row r="273" spans="3:8" x14ac:dyDescent="0.2">
      <c r="C273" s="245">
        <v>41472</v>
      </c>
      <c r="D273" s="177">
        <v>416943</v>
      </c>
      <c r="E273" s="177">
        <v>185308</v>
      </c>
      <c r="F273" s="177">
        <v>231635</v>
      </c>
      <c r="G273" s="177">
        <v>277962</v>
      </c>
      <c r="H273" s="178">
        <v>78960</v>
      </c>
    </row>
    <row r="274" spans="3:8" x14ac:dyDescent="0.2">
      <c r="C274" s="245">
        <v>41473</v>
      </c>
      <c r="D274" s="177">
        <v>416943</v>
      </c>
      <c r="E274" s="177">
        <v>185308</v>
      </c>
      <c r="F274" s="177">
        <v>231635</v>
      </c>
      <c r="G274" s="177">
        <v>277962</v>
      </c>
      <c r="H274" s="178">
        <v>78960</v>
      </c>
    </row>
    <row r="275" spans="3:8" x14ac:dyDescent="0.2">
      <c r="C275" s="245">
        <v>41474</v>
      </c>
      <c r="D275" s="177">
        <v>416943</v>
      </c>
      <c r="E275" s="177">
        <v>185308</v>
      </c>
      <c r="F275" s="177">
        <v>231635</v>
      </c>
      <c r="G275" s="177">
        <v>277962</v>
      </c>
      <c r="H275" s="178">
        <v>78960</v>
      </c>
    </row>
    <row r="276" spans="3:8" x14ac:dyDescent="0.2">
      <c r="C276" s="245">
        <v>41475</v>
      </c>
      <c r="D276" s="177">
        <v>416943</v>
      </c>
      <c r="E276" s="177">
        <v>185308</v>
      </c>
      <c r="F276" s="177">
        <v>231635</v>
      </c>
      <c r="G276" s="177">
        <v>277962</v>
      </c>
      <c r="H276" s="178">
        <v>78960</v>
      </c>
    </row>
    <row r="277" spans="3:8" x14ac:dyDescent="0.2">
      <c r="C277" s="245">
        <v>41476</v>
      </c>
      <c r="D277" s="177">
        <v>416943</v>
      </c>
      <c r="E277" s="177">
        <v>185308</v>
      </c>
      <c r="F277" s="177">
        <v>231635</v>
      </c>
      <c r="G277" s="177">
        <v>277962</v>
      </c>
      <c r="H277" s="178">
        <v>78960</v>
      </c>
    </row>
    <row r="278" spans="3:8" x14ac:dyDescent="0.2">
      <c r="C278" s="245">
        <v>41477</v>
      </c>
      <c r="D278" s="177">
        <v>416943</v>
      </c>
      <c r="E278" s="177">
        <v>185308</v>
      </c>
      <c r="F278" s="177">
        <v>231635</v>
      </c>
      <c r="G278" s="177">
        <v>277962</v>
      </c>
      <c r="H278" s="178">
        <v>78960</v>
      </c>
    </row>
    <row r="279" spans="3:8" x14ac:dyDescent="0.2">
      <c r="C279" s="245">
        <v>41478</v>
      </c>
      <c r="D279" s="177">
        <v>416943</v>
      </c>
      <c r="E279" s="177">
        <v>185308</v>
      </c>
      <c r="F279" s="177">
        <v>231635</v>
      </c>
      <c r="G279" s="177">
        <v>277962</v>
      </c>
      <c r="H279" s="178">
        <v>78960</v>
      </c>
    </row>
    <row r="280" spans="3:8" x14ac:dyDescent="0.2">
      <c r="C280" s="245">
        <v>41479</v>
      </c>
      <c r="D280" s="177">
        <v>416943</v>
      </c>
      <c r="E280" s="177">
        <v>185308</v>
      </c>
      <c r="F280" s="177">
        <v>231635</v>
      </c>
      <c r="G280" s="177">
        <v>277962</v>
      </c>
      <c r="H280" s="178">
        <v>78960</v>
      </c>
    </row>
    <row r="281" spans="3:8" x14ac:dyDescent="0.2">
      <c r="C281" s="245">
        <v>41480</v>
      </c>
      <c r="D281" s="177">
        <v>416943</v>
      </c>
      <c r="E281" s="177">
        <v>185308</v>
      </c>
      <c r="F281" s="177">
        <v>231635</v>
      </c>
      <c r="G281" s="177">
        <v>277962</v>
      </c>
      <c r="H281" s="178">
        <v>78960</v>
      </c>
    </row>
    <row r="282" spans="3:8" x14ac:dyDescent="0.2">
      <c r="C282" s="245">
        <v>41481</v>
      </c>
      <c r="D282" s="177">
        <v>416943</v>
      </c>
      <c r="E282" s="177">
        <v>185308</v>
      </c>
      <c r="F282" s="177">
        <v>231635</v>
      </c>
      <c r="G282" s="177">
        <v>277962</v>
      </c>
      <c r="H282" s="178">
        <v>78960</v>
      </c>
    </row>
    <row r="283" spans="3:8" x14ac:dyDescent="0.2">
      <c r="C283" s="245">
        <v>41482</v>
      </c>
      <c r="D283" s="177">
        <v>416943</v>
      </c>
      <c r="E283" s="177">
        <v>185308</v>
      </c>
      <c r="F283" s="177">
        <v>231635</v>
      </c>
      <c r="G283" s="177">
        <v>277962</v>
      </c>
      <c r="H283" s="178">
        <v>78960</v>
      </c>
    </row>
    <row r="284" spans="3:8" x14ac:dyDescent="0.2">
      <c r="C284" s="245">
        <v>41483</v>
      </c>
      <c r="D284" s="177">
        <v>416943</v>
      </c>
      <c r="E284" s="177">
        <v>185308</v>
      </c>
      <c r="F284" s="177">
        <v>231635</v>
      </c>
      <c r="G284" s="177">
        <v>277962</v>
      </c>
      <c r="H284" s="178">
        <v>78960</v>
      </c>
    </row>
    <row r="285" spans="3:8" x14ac:dyDescent="0.2">
      <c r="C285" s="245">
        <v>41484</v>
      </c>
      <c r="D285" s="177">
        <v>416943</v>
      </c>
      <c r="E285" s="177">
        <v>185308</v>
      </c>
      <c r="F285" s="177">
        <v>231635</v>
      </c>
      <c r="G285" s="177">
        <v>277962</v>
      </c>
      <c r="H285" s="178">
        <v>78960</v>
      </c>
    </row>
    <row r="286" spans="3:8" x14ac:dyDescent="0.2">
      <c r="C286" s="245">
        <v>41485</v>
      </c>
      <c r="D286" s="177">
        <v>416943</v>
      </c>
      <c r="E286" s="177">
        <v>185308</v>
      </c>
      <c r="F286" s="177">
        <v>231635</v>
      </c>
      <c r="G286" s="177">
        <v>277962</v>
      </c>
      <c r="H286" s="178">
        <v>78960</v>
      </c>
    </row>
    <row r="287" spans="3:8" x14ac:dyDescent="0.2">
      <c r="C287" s="245">
        <v>41486</v>
      </c>
      <c r="D287" s="177">
        <v>416943</v>
      </c>
      <c r="E287" s="177">
        <v>185308</v>
      </c>
      <c r="F287" s="177">
        <v>231635</v>
      </c>
      <c r="G287" s="177">
        <v>277962</v>
      </c>
      <c r="H287" s="178">
        <v>78960</v>
      </c>
    </row>
    <row r="288" spans="3:8" x14ac:dyDescent="0.2">
      <c r="C288" s="245">
        <v>41487</v>
      </c>
      <c r="D288" s="177">
        <v>416943</v>
      </c>
      <c r="E288" s="177">
        <v>185308</v>
      </c>
      <c r="F288" s="177">
        <v>231635</v>
      </c>
      <c r="G288" s="177">
        <v>277962</v>
      </c>
      <c r="H288" s="178">
        <v>78960</v>
      </c>
    </row>
    <row r="289" spans="3:8" x14ac:dyDescent="0.2">
      <c r="C289" s="245">
        <v>41488</v>
      </c>
      <c r="D289" s="177">
        <v>416943</v>
      </c>
      <c r="E289" s="177">
        <v>185308</v>
      </c>
      <c r="F289" s="177">
        <v>231635</v>
      </c>
      <c r="G289" s="177">
        <v>277962</v>
      </c>
      <c r="H289" s="178">
        <v>78960</v>
      </c>
    </row>
    <row r="290" spans="3:8" x14ac:dyDescent="0.2">
      <c r="C290" s="245">
        <v>41489</v>
      </c>
      <c r="D290" s="177">
        <v>416943</v>
      </c>
      <c r="E290" s="177">
        <v>185308</v>
      </c>
      <c r="F290" s="177">
        <v>231635</v>
      </c>
      <c r="G290" s="177">
        <v>277962</v>
      </c>
      <c r="H290" s="178">
        <v>78960</v>
      </c>
    </row>
    <row r="291" spans="3:8" x14ac:dyDescent="0.2">
      <c r="C291" s="245">
        <v>41490</v>
      </c>
      <c r="D291" s="177">
        <v>416943</v>
      </c>
      <c r="E291" s="177">
        <v>185308</v>
      </c>
      <c r="F291" s="177">
        <v>231635</v>
      </c>
      <c r="G291" s="177">
        <v>277962</v>
      </c>
      <c r="H291" s="178">
        <v>78960</v>
      </c>
    </row>
    <row r="292" spans="3:8" x14ac:dyDescent="0.2">
      <c r="C292" s="245">
        <v>41491</v>
      </c>
      <c r="D292" s="177">
        <v>416943</v>
      </c>
      <c r="E292" s="177">
        <v>185308</v>
      </c>
      <c r="F292" s="177">
        <v>231635</v>
      </c>
      <c r="G292" s="177">
        <v>277962</v>
      </c>
      <c r="H292" s="178">
        <v>78960</v>
      </c>
    </row>
    <row r="293" spans="3:8" x14ac:dyDescent="0.2">
      <c r="C293" s="245">
        <v>41492</v>
      </c>
      <c r="D293" s="177">
        <v>416943</v>
      </c>
      <c r="E293" s="177">
        <v>185308</v>
      </c>
      <c r="F293" s="177">
        <v>231635</v>
      </c>
      <c r="G293" s="177">
        <v>277962</v>
      </c>
      <c r="H293" s="178">
        <v>78960</v>
      </c>
    </row>
    <row r="294" spans="3:8" x14ac:dyDescent="0.2">
      <c r="C294" s="245">
        <v>41493</v>
      </c>
      <c r="D294" s="177">
        <v>416943</v>
      </c>
      <c r="E294" s="177">
        <v>185308</v>
      </c>
      <c r="F294" s="177">
        <v>231635</v>
      </c>
      <c r="G294" s="177">
        <v>277962</v>
      </c>
      <c r="H294" s="178">
        <v>78960</v>
      </c>
    </row>
    <row r="295" spans="3:8" x14ac:dyDescent="0.2">
      <c r="C295" s="245">
        <v>41494</v>
      </c>
      <c r="D295" s="177">
        <v>416943</v>
      </c>
      <c r="E295" s="177">
        <v>185308</v>
      </c>
      <c r="F295" s="177">
        <v>231635</v>
      </c>
      <c r="G295" s="177">
        <v>277962</v>
      </c>
      <c r="H295" s="178">
        <v>78960</v>
      </c>
    </row>
    <row r="296" spans="3:8" x14ac:dyDescent="0.2">
      <c r="C296" s="245">
        <v>41495</v>
      </c>
      <c r="D296" s="177">
        <v>416943</v>
      </c>
      <c r="E296" s="177">
        <v>185308</v>
      </c>
      <c r="F296" s="177">
        <v>231635</v>
      </c>
      <c r="G296" s="177">
        <v>277962</v>
      </c>
      <c r="H296" s="178">
        <v>78960</v>
      </c>
    </row>
    <row r="297" spans="3:8" x14ac:dyDescent="0.2">
      <c r="C297" s="245">
        <v>41496</v>
      </c>
      <c r="D297" s="177">
        <v>416943</v>
      </c>
      <c r="E297" s="177">
        <v>185308</v>
      </c>
      <c r="F297" s="177">
        <v>231635</v>
      </c>
      <c r="G297" s="177">
        <v>277962</v>
      </c>
      <c r="H297" s="178">
        <v>78960</v>
      </c>
    </row>
    <row r="298" spans="3:8" x14ac:dyDescent="0.2">
      <c r="C298" s="245">
        <v>41497</v>
      </c>
      <c r="D298" s="177">
        <v>416943</v>
      </c>
      <c r="E298" s="177">
        <v>185308</v>
      </c>
      <c r="F298" s="177">
        <v>231635</v>
      </c>
      <c r="G298" s="177">
        <v>277962</v>
      </c>
      <c r="H298" s="178">
        <v>78960</v>
      </c>
    </row>
    <row r="299" spans="3:8" x14ac:dyDescent="0.2">
      <c r="C299" s="245">
        <v>41498</v>
      </c>
      <c r="D299" s="177">
        <v>416943</v>
      </c>
      <c r="E299" s="177">
        <v>185308</v>
      </c>
      <c r="F299" s="177">
        <v>231635</v>
      </c>
      <c r="G299" s="177">
        <v>277962</v>
      </c>
      <c r="H299" s="178">
        <v>78960</v>
      </c>
    </row>
    <row r="300" spans="3:8" x14ac:dyDescent="0.2">
      <c r="C300" s="245">
        <v>41499</v>
      </c>
      <c r="D300" s="177">
        <v>416943</v>
      </c>
      <c r="E300" s="177">
        <v>185308</v>
      </c>
      <c r="F300" s="177">
        <v>231635</v>
      </c>
      <c r="G300" s="177">
        <v>277962</v>
      </c>
      <c r="H300" s="178">
        <v>78960</v>
      </c>
    </row>
    <row r="301" spans="3:8" x14ac:dyDescent="0.2">
      <c r="C301" s="245">
        <v>41500</v>
      </c>
      <c r="D301" s="177">
        <v>416943</v>
      </c>
      <c r="E301" s="177">
        <v>185308</v>
      </c>
      <c r="F301" s="177">
        <v>231635</v>
      </c>
      <c r="G301" s="177">
        <v>277962</v>
      </c>
      <c r="H301" s="178">
        <v>78960</v>
      </c>
    </row>
    <row r="302" spans="3:8" x14ac:dyDescent="0.2">
      <c r="C302" s="245">
        <v>41501</v>
      </c>
      <c r="D302" s="177">
        <v>416943</v>
      </c>
      <c r="E302" s="177">
        <v>185308</v>
      </c>
      <c r="F302" s="177">
        <v>231635</v>
      </c>
      <c r="G302" s="177">
        <v>277962</v>
      </c>
      <c r="H302" s="178">
        <v>78960</v>
      </c>
    </row>
    <row r="303" spans="3:8" x14ac:dyDescent="0.2">
      <c r="C303" s="245">
        <v>41502</v>
      </c>
      <c r="D303" s="177">
        <v>416943</v>
      </c>
      <c r="E303" s="177">
        <v>185308</v>
      </c>
      <c r="F303" s="177">
        <v>231635</v>
      </c>
      <c r="G303" s="177">
        <v>277962</v>
      </c>
      <c r="H303" s="178">
        <v>78960</v>
      </c>
    </row>
    <row r="304" spans="3:8" x14ac:dyDescent="0.2">
      <c r="C304" s="245">
        <v>41503</v>
      </c>
      <c r="D304" s="177">
        <v>416943</v>
      </c>
      <c r="E304" s="177">
        <v>185308</v>
      </c>
      <c r="F304" s="177">
        <v>231635</v>
      </c>
      <c r="G304" s="177">
        <v>277962</v>
      </c>
      <c r="H304" s="178">
        <v>78960</v>
      </c>
    </row>
    <row r="305" spans="3:8" x14ac:dyDescent="0.2">
      <c r="C305" s="245">
        <v>41504</v>
      </c>
      <c r="D305" s="177">
        <v>416943</v>
      </c>
      <c r="E305" s="177">
        <v>185308</v>
      </c>
      <c r="F305" s="177">
        <v>231635</v>
      </c>
      <c r="G305" s="177">
        <v>277962</v>
      </c>
      <c r="H305" s="178">
        <v>78960</v>
      </c>
    </row>
    <row r="306" spans="3:8" x14ac:dyDescent="0.2">
      <c r="C306" s="245">
        <v>41505</v>
      </c>
      <c r="D306" s="177">
        <v>416943</v>
      </c>
      <c r="E306" s="177">
        <v>185308</v>
      </c>
      <c r="F306" s="177">
        <v>231635</v>
      </c>
      <c r="G306" s="177">
        <v>277962</v>
      </c>
      <c r="H306" s="178">
        <v>78960</v>
      </c>
    </row>
    <row r="307" spans="3:8" x14ac:dyDescent="0.2">
      <c r="C307" s="245">
        <v>41506</v>
      </c>
      <c r="D307" s="177">
        <v>416943</v>
      </c>
      <c r="E307" s="177">
        <v>185308</v>
      </c>
      <c r="F307" s="177">
        <v>231635</v>
      </c>
      <c r="G307" s="177">
        <v>277962</v>
      </c>
      <c r="H307" s="178">
        <v>78960</v>
      </c>
    </row>
    <row r="308" spans="3:8" x14ac:dyDescent="0.2">
      <c r="C308" s="245">
        <v>41507</v>
      </c>
      <c r="D308" s="177">
        <v>416943</v>
      </c>
      <c r="E308" s="177">
        <v>185308</v>
      </c>
      <c r="F308" s="177">
        <v>231635</v>
      </c>
      <c r="G308" s="177">
        <v>277962</v>
      </c>
      <c r="H308" s="178">
        <v>78960</v>
      </c>
    </row>
    <row r="309" spans="3:8" x14ac:dyDescent="0.2">
      <c r="C309" s="245">
        <v>41508</v>
      </c>
      <c r="D309" s="177">
        <v>416943</v>
      </c>
      <c r="E309" s="177">
        <v>185308</v>
      </c>
      <c r="F309" s="177">
        <v>231635</v>
      </c>
      <c r="G309" s="177">
        <v>277962</v>
      </c>
      <c r="H309" s="178">
        <v>78960</v>
      </c>
    </row>
    <row r="310" spans="3:8" x14ac:dyDescent="0.2">
      <c r="C310" s="245">
        <v>41509</v>
      </c>
      <c r="D310" s="177">
        <v>416943</v>
      </c>
      <c r="E310" s="177">
        <v>185308</v>
      </c>
      <c r="F310" s="177">
        <v>231635</v>
      </c>
      <c r="G310" s="177">
        <v>277962</v>
      </c>
      <c r="H310" s="178">
        <v>78960</v>
      </c>
    </row>
    <row r="311" spans="3:8" x14ac:dyDescent="0.2">
      <c r="C311" s="245">
        <v>41510</v>
      </c>
      <c r="D311" s="177">
        <v>416943</v>
      </c>
      <c r="E311" s="177">
        <v>185308</v>
      </c>
      <c r="F311" s="177">
        <v>231635</v>
      </c>
      <c r="G311" s="177">
        <v>277962</v>
      </c>
      <c r="H311" s="178">
        <v>78960</v>
      </c>
    </row>
    <row r="312" spans="3:8" x14ac:dyDescent="0.2">
      <c r="C312" s="245">
        <v>41511</v>
      </c>
      <c r="D312" s="177">
        <v>416943</v>
      </c>
      <c r="E312" s="177">
        <v>185308</v>
      </c>
      <c r="F312" s="177">
        <v>231635</v>
      </c>
      <c r="G312" s="177">
        <v>277962</v>
      </c>
      <c r="H312" s="178">
        <v>78960</v>
      </c>
    </row>
    <row r="313" spans="3:8" x14ac:dyDescent="0.2">
      <c r="C313" s="245">
        <v>41512</v>
      </c>
      <c r="D313" s="177">
        <v>416943</v>
      </c>
      <c r="E313" s="177">
        <v>185308</v>
      </c>
      <c r="F313" s="177">
        <v>231635</v>
      </c>
      <c r="G313" s="177">
        <v>277962</v>
      </c>
      <c r="H313" s="178">
        <v>78960</v>
      </c>
    </row>
    <row r="314" spans="3:8" x14ac:dyDescent="0.2">
      <c r="C314" s="245">
        <v>41513</v>
      </c>
      <c r="D314" s="177">
        <v>416943</v>
      </c>
      <c r="E314" s="177">
        <v>185308</v>
      </c>
      <c r="F314" s="177">
        <v>231635</v>
      </c>
      <c r="G314" s="177">
        <v>277962</v>
      </c>
      <c r="H314" s="178">
        <v>78960</v>
      </c>
    </row>
    <row r="315" spans="3:8" x14ac:dyDescent="0.2">
      <c r="C315" s="245">
        <v>41514</v>
      </c>
      <c r="D315" s="177">
        <v>416943</v>
      </c>
      <c r="E315" s="177">
        <v>185308</v>
      </c>
      <c r="F315" s="177">
        <v>231635</v>
      </c>
      <c r="G315" s="177">
        <v>277962</v>
      </c>
      <c r="H315" s="178">
        <v>78960</v>
      </c>
    </row>
    <row r="316" spans="3:8" x14ac:dyDescent="0.2">
      <c r="C316" s="245">
        <v>41515</v>
      </c>
      <c r="D316" s="177">
        <v>416943</v>
      </c>
      <c r="E316" s="177">
        <v>185308</v>
      </c>
      <c r="F316" s="177">
        <v>231635</v>
      </c>
      <c r="G316" s="177">
        <v>277962</v>
      </c>
      <c r="H316" s="178">
        <v>78960</v>
      </c>
    </row>
    <row r="317" spans="3:8" x14ac:dyDescent="0.2">
      <c r="C317" s="245">
        <v>41516</v>
      </c>
      <c r="D317" s="177">
        <v>416943</v>
      </c>
      <c r="E317" s="177">
        <v>185308</v>
      </c>
      <c r="F317" s="177">
        <v>231635</v>
      </c>
      <c r="G317" s="177">
        <v>277962</v>
      </c>
      <c r="H317" s="178">
        <v>78960</v>
      </c>
    </row>
    <row r="318" spans="3:8" x14ac:dyDescent="0.2">
      <c r="C318" s="245">
        <v>41517</v>
      </c>
      <c r="D318" s="177">
        <v>416943</v>
      </c>
      <c r="E318" s="177">
        <v>185308</v>
      </c>
      <c r="F318" s="177">
        <v>231635</v>
      </c>
      <c r="G318" s="177">
        <v>277962</v>
      </c>
      <c r="H318" s="178">
        <v>78960</v>
      </c>
    </row>
    <row r="319" spans="3:8" x14ac:dyDescent="0.2">
      <c r="C319" s="245">
        <v>41518</v>
      </c>
      <c r="D319" s="177">
        <v>476649</v>
      </c>
      <c r="E319" s="177">
        <v>211844</v>
      </c>
      <c r="F319" s="177">
        <v>264805</v>
      </c>
      <c r="G319" s="177">
        <v>317766</v>
      </c>
      <c r="H319" s="178">
        <v>90267</v>
      </c>
    </row>
    <row r="320" spans="3:8" x14ac:dyDescent="0.2">
      <c r="C320" s="245">
        <v>41519</v>
      </c>
      <c r="D320" s="177">
        <v>476649</v>
      </c>
      <c r="E320" s="177">
        <v>211844</v>
      </c>
      <c r="F320" s="177">
        <v>264805</v>
      </c>
      <c r="G320" s="177">
        <v>317766</v>
      </c>
      <c r="H320" s="178">
        <v>90267</v>
      </c>
    </row>
    <row r="321" spans="3:8" x14ac:dyDescent="0.2">
      <c r="C321" s="245">
        <v>41520</v>
      </c>
      <c r="D321" s="177">
        <v>476649</v>
      </c>
      <c r="E321" s="177">
        <v>211844</v>
      </c>
      <c r="F321" s="177">
        <v>264805</v>
      </c>
      <c r="G321" s="177">
        <v>317766</v>
      </c>
      <c r="H321" s="178">
        <v>90267</v>
      </c>
    </row>
    <row r="322" spans="3:8" x14ac:dyDescent="0.2">
      <c r="C322" s="245">
        <v>41521</v>
      </c>
      <c r="D322" s="177">
        <v>476649</v>
      </c>
      <c r="E322" s="177">
        <v>211844</v>
      </c>
      <c r="F322" s="177">
        <v>264805</v>
      </c>
      <c r="G322" s="177">
        <v>317766</v>
      </c>
      <c r="H322" s="178">
        <v>90267</v>
      </c>
    </row>
    <row r="323" spans="3:8" x14ac:dyDescent="0.2">
      <c r="C323" s="245">
        <v>41522</v>
      </c>
      <c r="D323" s="177">
        <v>476649</v>
      </c>
      <c r="E323" s="177">
        <v>211844</v>
      </c>
      <c r="F323" s="177">
        <v>264805</v>
      </c>
      <c r="G323" s="177">
        <v>317766</v>
      </c>
      <c r="H323" s="178">
        <v>90267</v>
      </c>
    </row>
    <row r="324" spans="3:8" x14ac:dyDescent="0.2">
      <c r="C324" s="245">
        <v>41523</v>
      </c>
      <c r="D324" s="177">
        <v>476649</v>
      </c>
      <c r="E324" s="177">
        <v>211844</v>
      </c>
      <c r="F324" s="177">
        <v>264805</v>
      </c>
      <c r="G324" s="177">
        <v>317766</v>
      </c>
      <c r="H324" s="178">
        <v>90267</v>
      </c>
    </row>
    <row r="325" spans="3:8" x14ac:dyDescent="0.2">
      <c r="C325" s="245">
        <v>41524</v>
      </c>
      <c r="D325" s="177">
        <v>476649</v>
      </c>
      <c r="E325" s="177">
        <v>211844</v>
      </c>
      <c r="F325" s="177">
        <v>264805</v>
      </c>
      <c r="G325" s="177">
        <v>317766</v>
      </c>
      <c r="H325" s="178">
        <v>90267</v>
      </c>
    </row>
    <row r="326" spans="3:8" x14ac:dyDescent="0.2">
      <c r="C326" s="245">
        <v>41525</v>
      </c>
      <c r="D326" s="177">
        <v>476649</v>
      </c>
      <c r="E326" s="177">
        <v>211844</v>
      </c>
      <c r="F326" s="177">
        <v>264805</v>
      </c>
      <c r="G326" s="177">
        <v>317766</v>
      </c>
      <c r="H326" s="178">
        <v>90267</v>
      </c>
    </row>
    <row r="327" spans="3:8" x14ac:dyDescent="0.2">
      <c r="C327" s="245">
        <v>41526</v>
      </c>
      <c r="D327" s="177">
        <v>476649</v>
      </c>
      <c r="E327" s="177">
        <v>211844</v>
      </c>
      <c r="F327" s="177">
        <v>264805</v>
      </c>
      <c r="G327" s="177">
        <v>317766</v>
      </c>
      <c r="H327" s="178">
        <v>90267</v>
      </c>
    </row>
    <row r="328" spans="3:8" x14ac:dyDescent="0.2">
      <c r="C328" s="245">
        <v>41527</v>
      </c>
      <c r="D328" s="177">
        <v>476649</v>
      </c>
      <c r="E328" s="177">
        <v>211844</v>
      </c>
      <c r="F328" s="177">
        <v>264805</v>
      </c>
      <c r="G328" s="177">
        <v>317766</v>
      </c>
      <c r="H328" s="178">
        <v>90267</v>
      </c>
    </row>
    <row r="329" spans="3:8" x14ac:dyDescent="0.2">
      <c r="C329" s="245">
        <v>41528</v>
      </c>
      <c r="D329" s="177">
        <v>476649</v>
      </c>
      <c r="E329" s="177">
        <v>211844</v>
      </c>
      <c r="F329" s="177">
        <v>264805</v>
      </c>
      <c r="G329" s="177">
        <v>317766</v>
      </c>
      <c r="H329" s="178">
        <v>90267</v>
      </c>
    </row>
    <row r="330" spans="3:8" x14ac:dyDescent="0.2">
      <c r="C330" s="245">
        <v>41529</v>
      </c>
      <c r="D330" s="177">
        <v>476649</v>
      </c>
      <c r="E330" s="177">
        <v>211844</v>
      </c>
      <c r="F330" s="177">
        <v>264805</v>
      </c>
      <c r="G330" s="177">
        <v>317766</v>
      </c>
      <c r="H330" s="178">
        <v>90267</v>
      </c>
    </row>
    <row r="331" spans="3:8" x14ac:dyDescent="0.2">
      <c r="C331" s="245">
        <v>41530</v>
      </c>
      <c r="D331" s="177">
        <v>476649</v>
      </c>
      <c r="E331" s="177">
        <v>211844</v>
      </c>
      <c r="F331" s="177">
        <v>264805</v>
      </c>
      <c r="G331" s="177">
        <v>317766</v>
      </c>
      <c r="H331" s="178">
        <v>90267</v>
      </c>
    </row>
    <row r="332" spans="3:8" x14ac:dyDescent="0.2">
      <c r="C332" s="245">
        <v>41531</v>
      </c>
      <c r="D332" s="177">
        <v>476649</v>
      </c>
      <c r="E332" s="177">
        <v>211844</v>
      </c>
      <c r="F332" s="177">
        <v>264805</v>
      </c>
      <c r="G332" s="177">
        <v>317766</v>
      </c>
      <c r="H332" s="178">
        <v>90267</v>
      </c>
    </row>
    <row r="333" spans="3:8" x14ac:dyDescent="0.2">
      <c r="C333" s="245">
        <v>41532</v>
      </c>
      <c r="D333" s="177">
        <v>476649</v>
      </c>
      <c r="E333" s="177">
        <v>211844</v>
      </c>
      <c r="F333" s="177">
        <v>264805</v>
      </c>
      <c r="G333" s="177">
        <v>317766</v>
      </c>
      <c r="H333" s="178">
        <v>90267</v>
      </c>
    </row>
    <row r="334" spans="3:8" x14ac:dyDescent="0.2">
      <c r="C334" s="245">
        <v>41533</v>
      </c>
      <c r="D334" s="177">
        <v>476649</v>
      </c>
      <c r="E334" s="177">
        <v>211844</v>
      </c>
      <c r="F334" s="177">
        <v>264805</v>
      </c>
      <c r="G334" s="177">
        <v>317766</v>
      </c>
      <c r="H334" s="178">
        <v>90267</v>
      </c>
    </row>
    <row r="335" spans="3:8" x14ac:dyDescent="0.2">
      <c r="C335" s="245">
        <v>41534</v>
      </c>
      <c r="D335" s="177">
        <v>476649</v>
      </c>
      <c r="E335" s="177">
        <v>211844</v>
      </c>
      <c r="F335" s="177">
        <v>264805</v>
      </c>
      <c r="G335" s="177">
        <v>317766</v>
      </c>
      <c r="H335" s="178">
        <v>90267</v>
      </c>
    </row>
    <row r="336" spans="3:8" x14ac:dyDescent="0.2">
      <c r="C336" s="245">
        <v>41535</v>
      </c>
      <c r="D336" s="177">
        <v>476649</v>
      </c>
      <c r="E336" s="177">
        <v>211844</v>
      </c>
      <c r="F336" s="177">
        <v>264805</v>
      </c>
      <c r="G336" s="177">
        <v>317766</v>
      </c>
      <c r="H336" s="178">
        <v>90267</v>
      </c>
    </row>
    <row r="337" spans="3:8" x14ac:dyDescent="0.2">
      <c r="C337" s="245">
        <v>41536</v>
      </c>
      <c r="D337" s="177">
        <v>476649</v>
      </c>
      <c r="E337" s="177">
        <v>211844</v>
      </c>
      <c r="F337" s="177">
        <v>264805</v>
      </c>
      <c r="G337" s="177">
        <v>317766</v>
      </c>
      <c r="H337" s="178">
        <v>90267</v>
      </c>
    </row>
    <row r="338" spans="3:8" x14ac:dyDescent="0.2">
      <c r="C338" s="245">
        <v>41537</v>
      </c>
      <c r="D338" s="177">
        <v>476649</v>
      </c>
      <c r="E338" s="177">
        <v>211844</v>
      </c>
      <c r="F338" s="177">
        <v>264805</v>
      </c>
      <c r="G338" s="177">
        <v>317766</v>
      </c>
      <c r="H338" s="178">
        <v>90267</v>
      </c>
    </row>
    <row r="339" spans="3:8" x14ac:dyDescent="0.2">
      <c r="C339" s="245">
        <v>41538</v>
      </c>
      <c r="D339" s="177">
        <v>476649</v>
      </c>
      <c r="E339" s="177">
        <v>211844</v>
      </c>
      <c r="F339" s="177">
        <v>264805</v>
      </c>
      <c r="G339" s="177">
        <v>317766</v>
      </c>
      <c r="H339" s="178">
        <v>90267</v>
      </c>
    </row>
    <row r="340" spans="3:8" x14ac:dyDescent="0.2">
      <c r="C340" s="245">
        <v>41539</v>
      </c>
      <c r="D340" s="177">
        <v>476649</v>
      </c>
      <c r="E340" s="177">
        <v>211844</v>
      </c>
      <c r="F340" s="177">
        <v>264805</v>
      </c>
      <c r="G340" s="177">
        <v>317766</v>
      </c>
      <c r="H340" s="178">
        <v>90267</v>
      </c>
    </row>
    <row r="341" spans="3:8" x14ac:dyDescent="0.2">
      <c r="C341" s="245">
        <v>41540</v>
      </c>
      <c r="D341" s="177">
        <v>476649</v>
      </c>
      <c r="E341" s="177">
        <v>211844</v>
      </c>
      <c r="F341" s="177">
        <v>264805</v>
      </c>
      <c r="G341" s="177">
        <v>317766</v>
      </c>
      <c r="H341" s="178">
        <v>90267</v>
      </c>
    </row>
    <row r="342" spans="3:8" x14ac:dyDescent="0.2">
      <c r="C342" s="245">
        <v>41541</v>
      </c>
      <c r="D342" s="177">
        <v>476649</v>
      </c>
      <c r="E342" s="177">
        <v>211844</v>
      </c>
      <c r="F342" s="177">
        <v>264805</v>
      </c>
      <c r="G342" s="177">
        <v>317766</v>
      </c>
      <c r="H342" s="178">
        <v>90267</v>
      </c>
    </row>
    <row r="343" spans="3:8" x14ac:dyDescent="0.2">
      <c r="C343" s="245">
        <v>41542</v>
      </c>
      <c r="D343" s="177">
        <v>476649</v>
      </c>
      <c r="E343" s="177">
        <v>211844</v>
      </c>
      <c r="F343" s="177">
        <v>264805</v>
      </c>
      <c r="G343" s="177">
        <v>317766</v>
      </c>
      <c r="H343" s="178">
        <v>90267</v>
      </c>
    </row>
    <row r="344" spans="3:8" x14ac:dyDescent="0.2">
      <c r="C344" s="245">
        <v>41543</v>
      </c>
      <c r="D344" s="177">
        <v>476649</v>
      </c>
      <c r="E344" s="177">
        <v>211844</v>
      </c>
      <c r="F344" s="177">
        <v>264805</v>
      </c>
      <c r="G344" s="177">
        <v>317766</v>
      </c>
      <c r="H344" s="178">
        <v>90267</v>
      </c>
    </row>
    <row r="345" spans="3:8" x14ac:dyDescent="0.2">
      <c r="C345" s="245">
        <v>41544</v>
      </c>
      <c r="D345" s="177">
        <v>476649</v>
      </c>
      <c r="E345" s="177">
        <v>211844</v>
      </c>
      <c r="F345" s="177">
        <v>264805</v>
      </c>
      <c r="G345" s="177">
        <v>317766</v>
      </c>
      <c r="H345" s="178">
        <v>90267</v>
      </c>
    </row>
    <row r="346" spans="3:8" x14ac:dyDescent="0.2">
      <c r="C346" s="245">
        <v>41545</v>
      </c>
      <c r="D346" s="177">
        <v>476649</v>
      </c>
      <c r="E346" s="177">
        <v>211844</v>
      </c>
      <c r="F346" s="177">
        <v>264805</v>
      </c>
      <c r="G346" s="177">
        <v>317766</v>
      </c>
      <c r="H346" s="178">
        <v>90267</v>
      </c>
    </row>
    <row r="347" spans="3:8" x14ac:dyDescent="0.2">
      <c r="C347" s="245">
        <v>41546</v>
      </c>
      <c r="D347" s="177">
        <v>476649</v>
      </c>
      <c r="E347" s="177">
        <v>211844</v>
      </c>
      <c r="F347" s="177">
        <v>264805</v>
      </c>
      <c r="G347" s="177">
        <v>317766</v>
      </c>
      <c r="H347" s="178">
        <v>90267</v>
      </c>
    </row>
    <row r="348" spans="3:8" x14ac:dyDescent="0.2">
      <c r="C348" s="245">
        <v>41547</v>
      </c>
      <c r="D348" s="177">
        <v>476649</v>
      </c>
      <c r="E348" s="177">
        <v>211844</v>
      </c>
      <c r="F348" s="177">
        <v>264805</v>
      </c>
      <c r="G348" s="177">
        <v>317766</v>
      </c>
      <c r="H348" s="178">
        <v>90267</v>
      </c>
    </row>
    <row r="349" spans="3:8" x14ac:dyDescent="0.2">
      <c r="C349" s="245">
        <v>41548</v>
      </c>
      <c r="D349" s="177">
        <v>476649</v>
      </c>
      <c r="E349" s="177">
        <v>211844</v>
      </c>
      <c r="F349" s="177">
        <v>264805</v>
      </c>
      <c r="G349" s="177">
        <v>317766</v>
      </c>
      <c r="H349" s="178">
        <v>90267</v>
      </c>
    </row>
    <row r="350" spans="3:8" x14ac:dyDescent="0.2">
      <c r="C350" s="245">
        <v>41549</v>
      </c>
      <c r="D350" s="177">
        <v>476649</v>
      </c>
      <c r="E350" s="177">
        <v>211844</v>
      </c>
      <c r="F350" s="177">
        <v>264805</v>
      </c>
      <c r="G350" s="177">
        <v>317766</v>
      </c>
      <c r="H350" s="178">
        <v>90267</v>
      </c>
    </row>
    <row r="351" spans="3:8" x14ac:dyDescent="0.2">
      <c r="C351" s="245">
        <v>41550</v>
      </c>
      <c r="D351" s="177">
        <v>476649</v>
      </c>
      <c r="E351" s="177">
        <v>211844</v>
      </c>
      <c r="F351" s="177">
        <v>264805</v>
      </c>
      <c r="G351" s="177">
        <v>317766</v>
      </c>
      <c r="H351" s="178">
        <v>90267</v>
      </c>
    </row>
    <row r="352" spans="3:8" x14ac:dyDescent="0.2">
      <c r="C352" s="245">
        <v>41551</v>
      </c>
      <c r="D352" s="177">
        <v>476649</v>
      </c>
      <c r="E352" s="177">
        <v>211844</v>
      </c>
      <c r="F352" s="177">
        <v>264805</v>
      </c>
      <c r="G352" s="177">
        <v>317766</v>
      </c>
      <c r="H352" s="178">
        <v>90267</v>
      </c>
    </row>
    <row r="353" spans="3:8" x14ac:dyDescent="0.2">
      <c r="C353" s="245">
        <v>41552</v>
      </c>
      <c r="D353" s="177">
        <v>476649</v>
      </c>
      <c r="E353" s="177">
        <v>211844</v>
      </c>
      <c r="F353" s="177">
        <v>264805</v>
      </c>
      <c r="G353" s="177">
        <v>317766</v>
      </c>
      <c r="H353" s="178">
        <v>90267</v>
      </c>
    </row>
    <row r="354" spans="3:8" x14ac:dyDescent="0.2">
      <c r="C354" s="245">
        <v>41553</v>
      </c>
      <c r="D354" s="177">
        <v>476649</v>
      </c>
      <c r="E354" s="177">
        <v>211844</v>
      </c>
      <c r="F354" s="177">
        <v>264805</v>
      </c>
      <c r="G354" s="177">
        <v>317766</v>
      </c>
      <c r="H354" s="178">
        <v>90267</v>
      </c>
    </row>
    <row r="355" spans="3:8" x14ac:dyDescent="0.2">
      <c r="C355" s="245">
        <v>41554</v>
      </c>
      <c r="D355" s="177">
        <v>476649</v>
      </c>
      <c r="E355" s="177">
        <v>211844</v>
      </c>
      <c r="F355" s="177">
        <v>264805</v>
      </c>
      <c r="G355" s="177">
        <v>317766</v>
      </c>
      <c r="H355" s="178">
        <v>90267</v>
      </c>
    </row>
    <row r="356" spans="3:8" x14ac:dyDescent="0.2">
      <c r="C356" s="245">
        <v>41555</v>
      </c>
      <c r="D356" s="177">
        <v>476649</v>
      </c>
      <c r="E356" s="177">
        <v>211844</v>
      </c>
      <c r="F356" s="177">
        <v>264805</v>
      </c>
      <c r="G356" s="177">
        <v>317766</v>
      </c>
      <c r="H356" s="178">
        <v>90267</v>
      </c>
    </row>
    <row r="357" spans="3:8" x14ac:dyDescent="0.2">
      <c r="C357" s="245">
        <v>41556</v>
      </c>
      <c r="D357" s="177">
        <v>476649</v>
      </c>
      <c r="E357" s="177">
        <v>211844</v>
      </c>
      <c r="F357" s="177">
        <v>264805</v>
      </c>
      <c r="G357" s="177">
        <v>317766</v>
      </c>
      <c r="H357" s="178">
        <v>90267</v>
      </c>
    </row>
    <row r="358" spans="3:8" x14ac:dyDescent="0.2">
      <c r="C358" s="245">
        <v>41557</v>
      </c>
      <c r="D358" s="177">
        <v>476649</v>
      </c>
      <c r="E358" s="177">
        <v>211844</v>
      </c>
      <c r="F358" s="177">
        <v>264805</v>
      </c>
      <c r="G358" s="177">
        <v>317766</v>
      </c>
      <c r="H358" s="178">
        <v>90267</v>
      </c>
    </row>
    <row r="359" spans="3:8" x14ac:dyDescent="0.2">
      <c r="C359" s="245">
        <v>41558</v>
      </c>
      <c r="D359" s="177">
        <v>476649</v>
      </c>
      <c r="E359" s="177">
        <v>211844</v>
      </c>
      <c r="F359" s="177">
        <v>264805</v>
      </c>
      <c r="G359" s="177">
        <v>317766</v>
      </c>
      <c r="H359" s="178">
        <v>90267</v>
      </c>
    </row>
    <row r="360" spans="3:8" x14ac:dyDescent="0.2">
      <c r="C360" s="245">
        <v>41559</v>
      </c>
      <c r="D360" s="177">
        <v>476649</v>
      </c>
      <c r="E360" s="177">
        <v>211844</v>
      </c>
      <c r="F360" s="177">
        <v>264805</v>
      </c>
      <c r="G360" s="177">
        <v>317766</v>
      </c>
      <c r="H360" s="178">
        <v>90267</v>
      </c>
    </row>
    <row r="361" spans="3:8" x14ac:dyDescent="0.2">
      <c r="C361" s="245">
        <v>41560</v>
      </c>
      <c r="D361" s="177">
        <v>476649</v>
      </c>
      <c r="E361" s="177">
        <v>211844</v>
      </c>
      <c r="F361" s="177">
        <v>264805</v>
      </c>
      <c r="G361" s="177">
        <v>317766</v>
      </c>
      <c r="H361" s="178">
        <v>90267</v>
      </c>
    </row>
    <row r="362" spans="3:8" x14ac:dyDescent="0.2">
      <c r="C362" s="245">
        <v>41561</v>
      </c>
      <c r="D362" s="177">
        <v>476649</v>
      </c>
      <c r="E362" s="177">
        <v>211844</v>
      </c>
      <c r="F362" s="177">
        <v>264805</v>
      </c>
      <c r="G362" s="177">
        <v>317766</v>
      </c>
      <c r="H362" s="178">
        <v>90267</v>
      </c>
    </row>
    <row r="363" spans="3:8" x14ac:dyDescent="0.2">
      <c r="C363" s="245">
        <v>41562</v>
      </c>
      <c r="D363" s="177">
        <v>476649</v>
      </c>
      <c r="E363" s="177">
        <v>211844</v>
      </c>
      <c r="F363" s="177">
        <v>264805</v>
      </c>
      <c r="G363" s="177">
        <v>317766</v>
      </c>
      <c r="H363" s="178">
        <v>90267</v>
      </c>
    </row>
    <row r="364" spans="3:8" x14ac:dyDescent="0.2">
      <c r="C364" s="245">
        <v>41563</v>
      </c>
      <c r="D364" s="177">
        <v>476649</v>
      </c>
      <c r="E364" s="177">
        <v>211844</v>
      </c>
      <c r="F364" s="177">
        <v>264805</v>
      </c>
      <c r="G364" s="177">
        <v>317766</v>
      </c>
      <c r="H364" s="178">
        <v>90267</v>
      </c>
    </row>
    <row r="365" spans="3:8" x14ac:dyDescent="0.2">
      <c r="C365" s="245">
        <v>41564</v>
      </c>
      <c r="D365" s="177">
        <v>476649</v>
      </c>
      <c r="E365" s="177">
        <v>211844</v>
      </c>
      <c r="F365" s="177">
        <v>264805</v>
      </c>
      <c r="G365" s="177">
        <v>317766</v>
      </c>
      <c r="H365" s="178">
        <v>90267</v>
      </c>
    </row>
    <row r="366" spans="3:8" x14ac:dyDescent="0.2">
      <c r="C366" s="245">
        <v>41565</v>
      </c>
      <c r="D366" s="177">
        <v>476649</v>
      </c>
      <c r="E366" s="177">
        <v>211844</v>
      </c>
      <c r="F366" s="177">
        <v>264805</v>
      </c>
      <c r="G366" s="177">
        <v>317766</v>
      </c>
      <c r="H366" s="178">
        <v>90267</v>
      </c>
    </row>
    <row r="367" spans="3:8" x14ac:dyDescent="0.2">
      <c r="C367" s="245">
        <v>41566</v>
      </c>
      <c r="D367" s="177">
        <v>476649</v>
      </c>
      <c r="E367" s="177">
        <v>211844</v>
      </c>
      <c r="F367" s="177">
        <v>264805</v>
      </c>
      <c r="G367" s="177">
        <v>317766</v>
      </c>
      <c r="H367" s="178">
        <v>90267</v>
      </c>
    </row>
    <row r="368" spans="3:8" x14ac:dyDescent="0.2">
      <c r="C368" s="245">
        <v>41567</v>
      </c>
      <c r="D368" s="177">
        <v>476649</v>
      </c>
      <c r="E368" s="177">
        <v>211844</v>
      </c>
      <c r="F368" s="177">
        <v>264805</v>
      </c>
      <c r="G368" s="177">
        <v>317766</v>
      </c>
      <c r="H368" s="178">
        <v>90267</v>
      </c>
    </row>
    <row r="369" spans="3:8" x14ac:dyDescent="0.2">
      <c r="C369" s="245">
        <v>41568</v>
      </c>
      <c r="D369" s="177">
        <v>476649</v>
      </c>
      <c r="E369" s="177">
        <v>211844</v>
      </c>
      <c r="F369" s="177">
        <v>264805</v>
      </c>
      <c r="G369" s="177">
        <v>317766</v>
      </c>
      <c r="H369" s="178">
        <v>90267</v>
      </c>
    </row>
    <row r="370" spans="3:8" x14ac:dyDescent="0.2">
      <c r="C370" s="245">
        <v>41569</v>
      </c>
      <c r="D370" s="177">
        <v>476649</v>
      </c>
      <c r="E370" s="177">
        <v>211844</v>
      </c>
      <c r="F370" s="177">
        <v>264805</v>
      </c>
      <c r="G370" s="177">
        <v>317766</v>
      </c>
      <c r="H370" s="178">
        <v>90267</v>
      </c>
    </row>
    <row r="371" spans="3:8" x14ac:dyDescent="0.2">
      <c r="C371" s="245">
        <v>41570</v>
      </c>
      <c r="D371" s="177">
        <v>476649</v>
      </c>
      <c r="E371" s="177">
        <v>211844</v>
      </c>
      <c r="F371" s="177">
        <v>264805</v>
      </c>
      <c r="G371" s="177">
        <v>317766</v>
      </c>
      <c r="H371" s="178">
        <v>90267</v>
      </c>
    </row>
    <row r="372" spans="3:8" x14ac:dyDescent="0.2">
      <c r="C372" s="245">
        <v>41571</v>
      </c>
      <c r="D372" s="177">
        <v>476649</v>
      </c>
      <c r="E372" s="177">
        <v>211844</v>
      </c>
      <c r="F372" s="177">
        <v>264805</v>
      </c>
      <c r="G372" s="177">
        <v>317766</v>
      </c>
      <c r="H372" s="178">
        <v>90267</v>
      </c>
    </row>
    <row r="373" spans="3:8" x14ac:dyDescent="0.2">
      <c r="C373" s="245">
        <v>41572</v>
      </c>
      <c r="D373" s="177">
        <v>476649</v>
      </c>
      <c r="E373" s="177">
        <v>211844</v>
      </c>
      <c r="F373" s="177">
        <v>264805</v>
      </c>
      <c r="G373" s="177">
        <v>317766</v>
      </c>
      <c r="H373" s="178">
        <v>90267</v>
      </c>
    </row>
    <row r="374" spans="3:8" x14ac:dyDescent="0.2">
      <c r="C374" s="245">
        <v>41573</v>
      </c>
      <c r="D374" s="177">
        <v>476649</v>
      </c>
      <c r="E374" s="177">
        <v>211844</v>
      </c>
      <c r="F374" s="177">
        <v>264805</v>
      </c>
      <c r="G374" s="177">
        <v>317766</v>
      </c>
      <c r="H374" s="178">
        <v>90267</v>
      </c>
    </row>
    <row r="375" spans="3:8" x14ac:dyDescent="0.2">
      <c r="C375" s="245">
        <v>41574</v>
      </c>
      <c r="D375" s="177">
        <v>476649</v>
      </c>
      <c r="E375" s="177">
        <v>211844</v>
      </c>
      <c r="F375" s="177">
        <v>264805</v>
      </c>
      <c r="G375" s="177">
        <v>317766</v>
      </c>
      <c r="H375" s="178">
        <v>90267</v>
      </c>
    </row>
    <row r="376" spans="3:8" x14ac:dyDescent="0.2">
      <c r="C376" s="245">
        <v>41575</v>
      </c>
      <c r="D376" s="177">
        <v>476649</v>
      </c>
      <c r="E376" s="177">
        <v>211844</v>
      </c>
      <c r="F376" s="177">
        <v>264805</v>
      </c>
      <c r="G376" s="177">
        <v>317766</v>
      </c>
      <c r="H376" s="178">
        <v>90267</v>
      </c>
    </row>
    <row r="377" spans="3:8" x14ac:dyDescent="0.2">
      <c r="C377" s="245">
        <v>41576</v>
      </c>
      <c r="D377" s="177">
        <v>476649</v>
      </c>
      <c r="E377" s="177">
        <v>211844</v>
      </c>
      <c r="F377" s="177">
        <v>264805</v>
      </c>
      <c r="G377" s="177">
        <v>317766</v>
      </c>
      <c r="H377" s="178">
        <v>90267</v>
      </c>
    </row>
    <row r="378" spans="3:8" x14ac:dyDescent="0.2">
      <c r="C378" s="245">
        <v>41577</v>
      </c>
      <c r="D378" s="177">
        <v>476649</v>
      </c>
      <c r="E378" s="177">
        <v>211844</v>
      </c>
      <c r="F378" s="177">
        <v>264805</v>
      </c>
      <c r="G378" s="177">
        <v>317766</v>
      </c>
      <c r="H378" s="178">
        <v>90267</v>
      </c>
    </row>
    <row r="379" spans="3:8" x14ac:dyDescent="0.2">
      <c r="C379" s="245">
        <v>41578</v>
      </c>
      <c r="D379" s="177">
        <v>476649</v>
      </c>
      <c r="E379" s="177">
        <v>211844</v>
      </c>
      <c r="F379" s="177">
        <v>264805</v>
      </c>
      <c r="G379" s="177">
        <v>317766</v>
      </c>
      <c r="H379" s="178">
        <v>90267</v>
      </c>
    </row>
    <row r="380" spans="3:8" x14ac:dyDescent="0.2">
      <c r="C380" s="245">
        <v>41579</v>
      </c>
      <c r="D380" s="177">
        <v>476649</v>
      </c>
      <c r="E380" s="177">
        <v>211844</v>
      </c>
      <c r="F380" s="177">
        <v>264805</v>
      </c>
      <c r="G380" s="177">
        <v>317766</v>
      </c>
      <c r="H380" s="178">
        <v>90267</v>
      </c>
    </row>
    <row r="381" spans="3:8" x14ac:dyDescent="0.2">
      <c r="C381" s="245">
        <v>41580</v>
      </c>
      <c r="D381" s="177">
        <v>476649</v>
      </c>
      <c r="E381" s="177">
        <v>211844</v>
      </c>
      <c r="F381" s="177">
        <v>264805</v>
      </c>
      <c r="G381" s="177">
        <v>317766</v>
      </c>
      <c r="H381" s="178">
        <v>90267</v>
      </c>
    </row>
    <row r="382" spans="3:8" x14ac:dyDescent="0.2">
      <c r="C382" s="245">
        <v>41581</v>
      </c>
      <c r="D382" s="177">
        <v>476649</v>
      </c>
      <c r="E382" s="177">
        <v>211844</v>
      </c>
      <c r="F382" s="177">
        <v>264805</v>
      </c>
      <c r="G382" s="177">
        <v>317766</v>
      </c>
      <c r="H382" s="178">
        <v>90267</v>
      </c>
    </row>
    <row r="383" spans="3:8" x14ac:dyDescent="0.2">
      <c r="C383" s="245">
        <v>41582</v>
      </c>
      <c r="D383" s="177">
        <v>476649</v>
      </c>
      <c r="E383" s="177">
        <v>211844</v>
      </c>
      <c r="F383" s="177">
        <v>264805</v>
      </c>
      <c r="G383" s="177">
        <v>317766</v>
      </c>
      <c r="H383" s="178">
        <v>90267</v>
      </c>
    </row>
    <row r="384" spans="3:8" x14ac:dyDescent="0.2">
      <c r="C384" s="245">
        <v>41583</v>
      </c>
      <c r="D384" s="177">
        <v>476649</v>
      </c>
      <c r="E384" s="177">
        <v>211844</v>
      </c>
      <c r="F384" s="177">
        <v>264805</v>
      </c>
      <c r="G384" s="177">
        <v>317766</v>
      </c>
      <c r="H384" s="178">
        <v>90267</v>
      </c>
    </row>
    <row r="385" spans="3:8" x14ac:dyDescent="0.2">
      <c r="C385" s="245">
        <v>41584</v>
      </c>
      <c r="D385" s="177">
        <v>476649</v>
      </c>
      <c r="E385" s="177">
        <v>211844</v>
      </c>
      <c r="F385" s="177">
        <v>264805</v>
      </c>
      <c r="G385" s="177">
        <v>317766</v>
      </c>
      <c r="H385" s="178">
        <v>90267</v>
      </c>
    </row>
    <row r="386" spans="3:8" x14ac:dyDescent="0.2">
      <c r="C386" s="245">
        <v>41585</v>
      </c>
      <c r="D386" s="177">
        <v>476649</v>
      </c>
      <c r="E386" s="177">
        <v>211844</v>
      </c>
      <c r="F386" s="177">
        <v>264805</v>
      </c>
      <c r="G386" s="177">
        <v>317766</v>
      </c>
      <c r="H386" s="178">
        <v>90267</v>
      </c>
    </row>
    <row r="387" spans="3:8" x14ac:dyDescent="0.2">
      <c r="C387" s="245">
        <v>41586</v>
      </c>
      <c r="D387" s="177">
        <v>476649</v>
      </c>
      <c r="E387" s="177">
        <v>211844</v>
      </c>
      <c r="F387" s="177">
        <v>264805</v>
      </c>
      <c r="G387" s="177">
        <v>317766</v>
      </c>
      <c r="H387" s="178">
        <v>90267</v>
      </c>
    </row>
    <row r="388" spans="3:8" x14ac:dyDescent="0.2">
      <c r="C388" s="245">
        <v>41587</v>
      </c>
      <c r="D388" s="177">
        <v>476649</v>
      </c>
      <c r="E388" s="177">
        <v>211844</v>
      </c>
      <c r="F388" s="177">
        <v>264805</v>
      </c>
      <c r="G388" s="177">
        <v>317766</v>
      </c>
      <c r="H388" s="178">
        <v>90267</v>
      </c>
    </row>
    <row r="389" spans="3:8" x14ac:dyDescent="0.2">
      <c r="C389" s="245">
        <v>41588</v>
      </c>
      <c r="D389" s="177">
        <v>476649</v>
      </c>
      <c r="E389" s="177">
        <v>211844</v>
      </c>
      <c r="F389" s="177">
        <v>264805</v>
      </c>
      <c r="G389" s="177">
        <v>317766</v>
      </c>
      <c r="H389" s="178">
        <v>90267</v>
      </c>
    </row>
    <row r="390" spans="3:8" x14ac:dyDescent="0.2">
      <c r="C390" s="245">
        <v>41589</v>
      </c>
      <c r="D390" s="177">
        <v>476649</v>
      </c>
      <c r="E390" s="177">
        <v>211844</v>
      </c>
      <c r="F390" s="177">
        <v>264805</v>
      </c>
      <c r="G390" s="177">
        <v>317766</v>
      </c>
      <c r="H390" s="178">
        <v>90267</v>
      </c>
    </row>
    <row r="391" spans="3:8" x14ac:dyDescent="0.2">
      <c r="C391" s="245">
        <v>41590</v>
      </c>
      <c r="D391" s="177">
        <v>476649</v>
      </c>
      <c r="E391" s="177">
        <v>211844</v>
      </c>
      <c r="F391" s="177">
        <v>264805</v>
      </c>
      <c r="G391" s="177">
        <v>317766</v>
      </c>
      <c r="H391" s="178">
        <v>90267</v>
      </c>
    </row>
    <row r="392" spans="3:8" x14ac:dyDescent="0.2">
      <c r="C392" s="245">
        <v>41591</v>
      </c>
      <c r="D392" s="177">
        <v>476649</v>
      </c>
      <c r="E392" s="177">
        <v>211844</v>
      </c>
      <c r="F392" s="177">
        <v>264805</v>
      </c>
      <c r="G392" s="177">
        <v>317766</v>
      </c>
      <c r="H392" s="178">
        <v>90267</v>
      </c>
    </row>
    <row r="393" spans="3:8" x14ac:dyDescent="0.2">
      <c r="C393" s="245">
        <v>41592</v>
      </c>
      <c r="D393" s="177">
        <v>476649</v>
      </c>
      <c r="E393" s="177">
        <v>211844</v>
      </c>
      <c r="F393" s="177">
        <v>264805</v>
      </c>
      <c r="G393" s="177">
        <v>317766</v>
      </c>
      <c r="H393" s="178">
        <v>90267</v>
      </c>
    </row>
    <row r="394" spans="3:8" x14ac:dyDescent="0.2">
      <c r="C394" s="245">
        <v>41593</v>
      </c>
      <c r="D394" s="177">
        <v>476649</v>
      </c>
      <c r="E394" s="177">
        <v>211844</v>
      </c>
      <c r="F394" s="177">
        <v>264805</v>
      </c>
      <c r="G394" s="177">
        <v>317766</v>
      </c>
      <c r="H394" s="178">
        <v>90267</v>
      </c>
    </row>
    <row r="395" spans="3:8" x14ac:dyDescent="0.2">
      <c r="C395" s="245">
        <v>41594</v>
      </c>
      <c r="D395" s="177">
        <v>476649</v>
      </c>
      <c r="E395" s="177">
        <v>211844</v>
      </c>
      <c r="F395" s="177">
        <v>264805</v>
      </c>
      <c r="G395" s="177">
        <v>317766</v>
      </c>
      <c r="H395" s="178">
        <v>90267</v>
      </c>
    </row>
    <row r="396" spans="3:8" x14ac:dyDescent="0.2">
      <c r="C396" s="245">
        <v>41595</v>
      </c>
      <c r="D396" s="177">
        <v>476649</v>
      </c>
      <c r="E396" s="177">
        <v>211844</v>
      </c>
      <c r="F396" s="177">
        <v>264805</v>
      </c>
      <c r="G396" s="177">
        <v>317766</v>
      </c>
      <c r="H396" s="178">
        <v>90267</v>
      </c>
    </row>
    <row r="397" spans="3:8" x14ac:dyDescent="0.2">
      <c r="C397" s="245">
        <v>41596</v>
      </c>
      <c r="D397" s="177">
        <v>476649</v>
      </c>
      <c r="E397" s="177">
        <v>211844</v>
      </c>
      <c r="F397" s="177">
        <v>264805</v>
      </c>
      <c r="G397" s="177">
        <v>317766</v>
      </c>
      <c r="H397" s="178">
        <v>90267</v>
      </c>
    </row>
    <row r="398" spans="3:8" x14ac:dyDescent="0.2">
      <c r="C398" s="245">
        <v>41597</v>
      </c>
      <c r="D398" s="177">
        <v>476649</v>
      </c>
      <c r="E398" s="177">
        <v>211844</v>
      </c>
      <c r="F398" s="177">
        <v>264805</v>
      </c>
      <c r="G398" s="177">
        <v>317766</v>
      </c>
      <c r="H398" s="178">
        <v>90267</v>
      </c>
    </row>
    <row r="399" spans="3:8" x14ac:dyDescent="0.2">
      <c r="C399" s="245">
        <v>41598</v>
      </c>
      <c r="D399" s="177">
        <v>476649</v>
      </c>
      <c r="E399" s="177">
        <v>211844</v>
      </c>
      <c r="F399" s="177">
        <v>264805</v>
      </c>
      <c r="G399" s="177">
        <v>317766</v>
      </c>
      <c r="H399" s="178">
        <v>90267</v>
      </c>
    </row>
    <row r="400" spans="3:8" x14ac:dyDescent="0.2">
      <c r="C400" s="245">
        <v>41599</v>
      </c>
      <c r="D400" s="177">
        <v>476649</v>
      </c>
      <c r="E400" s="177">
        <v>211844</v>
      </c>
      <c r="F400" s="177">
        <v>264805</v>
      </c>
      <c r="G400" s="177">
        <v>317766</v>
      </c>
      <c r="H400" s="178">
        <v>90267</v>
      </c>
    </row>
    <row r="401" spans="3:8" x14ac:dyDescent="0.2">
      <c r="C401" s="245">
        <v>41600</v>
      </c>
      <c r="D401" s="177">
        <v>476649</v>
      </c>
      <c r="E401" s="177">
        <v>211844</v>
      </c>
      <c r="F401" s="177">
        <v>264805</v>
      </c>
      <c r="G401" s="177">
        <v>317766</v>
      </c>
      <c r="H401" s="178">
        <v>90267</v>
      </c>
    </row>
    <row r="402" spans="3:8" x14ac:dyDescent="0.2">
      <c r="C402" s="245">
        <v>41601</v>
      </c>
      <c r="D402" s="177">
        <v>476649</v>
      </c>
      <c r="E402" s="177">
        <v>211844</v>
      </c>
      <c r="F402" s="177">
        <v>264805</v>
      </c>
      <c r="G402" s="177">
        <v>317766</v>
      </c>
      <c r="H402" s="178">
        <v>90267</v>
      </c>
    </row>
    <row r="403" spans="3:8" x14ac:dyDescent="0.2">
      <c r="C403" s="245">
        <v>41602</v>
      </c>
      <c r="D403" s="177">
        <v>476649</v>
      </c>
      <c r="E403" s="177">
        <v>211844</v>
      </c>
      <c r="F403" s="177">
        <v>264805</v>
      </c>
      <c r="G403" s="177">
        <v>317766</v>
      </c>
      <c r="H403" s="178">
        <v>90267</v>
      </c>
    </row>
    <row r="404" spans="3:8" x14ac:dyDescent="0.2">
      <c r="C404" s="245">
        <v>41603</v>
      </c>
      <c r="D404" s="177">
        <v>476649</v>
      </c>
      <c r="E404" s="177">
        <v>211844</v>
      </c>
      <c r="F404" s="177">
        <v>264805</v>
      </c>
      <c r="G404" s="177">
        <v>317766</v>
      </c>
      <c r="H404" s="178">
        <v>90267</v>
      </c>
    </row>
    <row r="405" spans="3:8" x14ac:dyDescent="0.2">
      <c r="C405" s="245">
        <v>41604</v>
      </c>
      <c r="D405" s="177">
        <v>476649</v>
      </c>
      <c r="E405" s="177">
        <v>211844</v>
      </c>
      <c r="F405" s="177">
        <v>264805</v>
      </c>
      <c r="G405" s="177">
        <v>317766</v>
      </c>
      <c r="H405" s="178">
        <v>90267</v>
      </c>
    </row>
    <row r="406" spans="3:8" x14ac:dyDescent="0.2">
      <c r="C406" s="245">
        <v>41605</v>
      </c>
      <c r="D406" s="177">
        <v>476649</v>
      </c>
      <c r="E406" s="177">
        <v>211844</v>
      </c>
      <c r="F406" s="177">
        <v>264805</v>
      </c>
      <c r="G406" s="177">
        <v>317766</v>
      </c>
      <c r="H406" s="178">
        <v>90267</v>
      </c>
    </row>
    <row r="407" spans="3:8" x14ac:dyDescent="0.2">
      <c r="C407" s="245">
        <v>41606</v>
      </c>
      <c r="D407" s="177">
        <v>476649</v>
      </c>
      <c r="E407" s="177">
        <v>211844</v>
      </c>
      <c r="F407" s="177">
        <v>264805</v>
      </c>
      <c r="G407" s="177">
        <v>317766</v>
      </c>
      <c r="H407" s="178">
        <v>90267</v>
      </c>
    </row>
    <row r="408" spans="3:8" x14ac:dyDescent="0.2">
      <c r="C408" s="245">
        <v>41607</v>
      </c>
      <c r="D408" s="177">
        <v>476649</v>
      </c>
      <c r="E408" s="177">
        <v>211844</v>
      </c>
      <c r="F408" s="177">
        <v>264805</v>
      </c>
      <c r="G408" s="177">
        <v>317766</v>
      </c>
      <c r="H408" s="178">
        <v>90267</v>
      </c>
    </row>
    <row r="409" spans="3:8" x14ac:dyDescent="0.2">
      <c r="C409" s="245">
        <v>41608</v>
      </c>
      <c r="D409" s="177">
        <v>476649</v>
      </c>
      <c r="E409" s="177">
        <v>211844</v>
      </c>
      <c r="F409" s="177">
        <v>264805</v>
      </c>
      <c r="G409" s="177">
        <v>317766</v>
      </c>
      <c r="H409" s="178">
        <v>90267</v>
      </c>
    </row>
    <row r="410" spans="3:8" x14ac:dyDescent="0.2">
      <c r="C410" s="245">
        <v>41609</v>
      </c>
      <c r="D410" s="177">
        <v>476649</v>
      </c>
      <c r="E410" s="177">
        <v>211844</v>
      </c>
      <c r="F410" s="177">
        <v>264805</v>
      </c>
      <c r="G410" s="177">
        <v>317766</v>
      </c>
      <c r="H410" s="178">
        <v>90267</v>
      </c>
    </row>
    <row r="411" spans="3:8" x14ac:dyDescent="0.2">
      <c r="C411" s="245">
        <v>41610</v>
      </c>
      <c r="D411" s="177">
        <v>476649</v>
      </c>
      <c r="E411" s="177">
        <v>211844</v>
      </c>
      <c r="F411" s="177">
        <v>264805</v>
      </c>
      <c r="G411" s="177">
        <v>317766</v>
      </c>
      <c r="H411" s="178">
        <v>90267</v>
      </c>
    </row>
    <row r="412" spans="3:8" x14ac:dyDescent="0.2">
      <c r="C412" s="245">
        <v>41611</v>
      </c>
      <c r="D412" s="177">
        <v>476649</v>
      </c>
      <c r="E412" s="177">
        <v>211844</v>
      </c>
      <c r="F412" s="177">
        <v>264805</v>
      </c>
      <c r="G412" s="177">
        <v>317766</v>
      </c>
      <c r="H412" s="178">
        <v>90267</v>
      </c>
    </row>
    <row r="413" spans="3:8" x14ac:dyDescent="0.2">
      <c r="C413" s="245">
        <v>41612</v>
      </c>
      <c r="D413" s="177">
        <v>476649</v>
      </c>
      <c r="E413" s="177">
        <v>211844</v>
      </c>
      <c r="F413" s="177">
        <v>264805</v>
      </c>
      <c r="G413" s="177">
        <v>317766</v>
      </c>
      <c r="H413" s="178">
        <v>90267</v>
      </c>
    </row>
    <row r="414" spans="3:8" x14ac:dyDescent="0.2">
      <c r="C414" s="245">
        <v>41613</v>
      </c>
      <c r="D414" s="177">
        <v>476649</v>
      </c>
      <c r="E414" s="177">
        <v>211844</v>
      </c>
      <c r="F414" s="177">
        <v>264805</v>
      </c>
      <c r="G414" s="177">
        <v>317766</v>
      </c>
      <c r="H414" s="178">
        <v>90267</v>
      </c>
    </row>
    <row r="415" spans="3:8" x14ac:dyDescent="0.2">
      <c r="C415" s="245">
        <v>41614</v>
      </c>
      <c r="D415" s="177">
        <v>476649</v>
      </c>
      <c r="E415" s="177">
        <v>211844</v>
      </c>
      <c r="F415" s="177">
        <v>264805</v>
      </c>
      <c r="G415" s="177">
        <v>317766</v>
      </c>
      <c r="H415" s="178">
        <v>90267</v>
      </c>
    </row>
    <row r="416" spans="3:8" x14ac:dyDescent="0.2">
      <c r="C416" s="245">
        <v>41615</v>
      </c>
      <c r="D416" s="177">
        <v>476649</v>
      </c>
      <c r="E416" s="177">
        <v>211844</v>
      </c>
      <c r="F416" s="177">
        <v>264805</v>
      </c>
      <c r="G416" s="177">
        <v>317766</v>
      </c>
      <c r="H416" s="178">
        <v>90267</v>
      </c>
    </row>
    <row r="417" spans="3:8" x14ac:dyDescent="0.2">
      <c r="C417" s="245">
        <v>41616</v>
      </c>
      <c r="D417" s="177">
        <v>476649</v>
      </c>
      <c r="E417" s="177">
        <v>211844</v>
      </c>
      <c r="F417" s="177">
        <v>264805</v>
      </c>
      <c r="G417" s="177">
        <v>317766</v>
      </c>
      <c r="H417" s="178">
        <v>90267</v>
      </c>
    </row>
    <row r="418" spans="3:8" x14ac:dyDescent="0.2">
      <c r="C418" s="245">
        <v>41617</v>
      </c>
      <c r="D418" s="177">
        <v>476649</v>
      </c>
      <c r="E418" s="177">
        <v>211844</v>
      </c>
      <c r="F418" s="177">
        <v>264805</v>
      </c>
      <c r="G418" s="177">
        <v>317766</v>
      </c>
      <c r="H418" s="178">
        <v>90267</v>
      </c>
    </row>
    <row r="419" spans="3:8" x14ac:dyDescent="0.2">
      <c r="C419" s="245">
        <v>41618</v>
      </c>
      <c r="D419" s="177">
        <v>476649</v>
      </c>
      <c r="E419" s="177">
        <v>211844</v>
      </c>
      <c r="F419" s="177">
        <v>264805</v>
      </c>
      <c r="G419" s="177">
        <v>317766</v>
      </c>
      <c r="H419" s="178">
        <v>90267</v>
      </c>
    </row>
    <row r="420" spans="3:8" x14ac:dyDescent="0.2">
      <c r="C420" s="245">
        <v>41619</v>
      </c>
      <c r="D420" s="177">
        <v>476649</v>
      </c>
      <c r="E420" s="177">
        <v>211844</v>
      </c>
      <c r="F420" s="177">
        <v>264805</v>
      </c>
      <c r="G420" s="177">
        <v>317766</v>
      </c>
      <c r="H420" s="178">
        <v>90267</v>
      </c>
    </row>
    <row r="421" spans="3:8" x14ac:dyDescent="0.2">
      <c r="C421" s="245">
        <v>41620</v>
      </c>
      <c r="D421" s="177">
        <v>476649</v>
      </c>
      <c r="E421" s="177">
        <v>211844</v>
      </c>
      <c r="F421" s="177">
        <v>264805</v>
      </c>
      <c r="G421" s="177">
        <v>317766</v>
      </c>
      <c r="H421" s="178">
        <v>90267</v>
      </c>
    </row>
    <row r="422" spans="3:8" x14ac:dyDescent="0.2">
      <c r="C422" s="245">
        <v>41621</v>
      </c>
      <c r="D422" s="177">
        <v>476649</v>
      </c>
      <c r="E422" s="177">
        <v>211844</v>
      </c>
      <c r="F422" s="177">
        <v>264805</v>
      </c>
      <c r="G422" s="177">
        <v>317766</v>
      </c>
      <c r="H422" s="178">
        <v>90267</v>
      </c>
    </row>
    <row r="423" spans="3:8" x14ac:dyDescent="0.2">
      <c r="C423" s="245">
        <v>41622</v>
      </c>
      <c r="D423" s="177">
        <v>476649</v>
      </c>
      <c r="E423" s="177">
        <v>211844</v>
      </c>
      <c r="F423" s="177">
        <v>264805</v>
      </c>
      <c r="G423" s="177">
        <v>317766</v>
      </c>
      <c r="H423" s="178">
        <v>90267</v>
      </c>
    </row>
    <row r="424" spans="3:8" x14ac:dyDescent="0.2">
      <c r="C424" s="245">
        <v>41623</v>
      </c>
      <c r="D424" s="177">
        <v>476649</v>
      </c>
      <c r="E424" s="177">
        <v>211844</v>
      </c>
      <c r="F424" s="177">
        <v>264805</v>
      </c>
      <c r="G424" s="177">
        <v>317766</v>
      </c>
      <c r="H424" s="178">
        <v>90267</v>
      </c>
    </row>
    <row r="425" spans="3:8" x14ac:dyDescent="0.2">
      <c r="C425" s="245">
        <v>41624</v>
      </c>
      <c r="D425" s="177">
        <v>476649</v>
      </c>
      <c r="E425" s="177">
        <v>211844</v>
      </c>
      <c r="F425" s="177">
        <v>264805</v>
      </c>
      <c r="G425" s="177">
        <v>317766</v>
      </c>
      <c r="H425" s="178">
        <v>90267</v>
      </c>
    </row>
    <row r="426" spans="3:8" x14ac:dyDescent="0.2">
      <c r="C426" s="245">
        <v>41625</v>
      </c>
      <c r="D426" s="177">
        <v>476649</v>
      </c>
      <c r="E426" s="177">
        <v>211844</v>
      </c>
      <c r="F426" s="177">
        <v>264805</v>
      </c>
      <c r="G426" s="177">
        <v>317766</v>
      </c>
      <c r="H426" s="178">
        <v>90267</v>
      </c>
    </row>
    <row r="427" spans="3:8" x14ac:dyDescent="0.2">
      <c r="C427" s="245">
        <v>41626</v>
      </c>
      <c r="D427" s="177">
        <v>476649</v>
      </c>
      <c r="E427" s="177">
        <v>211844</v>
      </c>
      <c r="F427" s="177">
        <v>264805</v>
      </c>
      <c r="G427" s="177">
        <v>317766</v>
      </c>
      <c r="H427" s="178">
        <v>90267</v>
      </c>
    </row>
    <row r="428" spans="3:8" x14ac:dyDescent="0.2">
      <c r="C428" s="245">
        <v>41627</v>
      </c>
      <c r="D428" s="177">
        <v>476649</v>
      </c>
      <c r="E428" s="177">
        <v>211844</v>
      </c>
      <c r="F428" s="177">
        <v>264805</v>
      </c>
      <c r="G428" s="177">
        <v>317766</v>
      </c>
      <c r="H428" s="178">
        <v>90267</v>
      </c>
    </row>
    <row r="429" spans="3:8" x14ac:dyDescent="0.2">
      <c r="C429" s="245">
        <v>41628</v>
      </c>
      <c r="D429" s="177">
        <v>476649</v>
      </c>
      <c r="E429" s="177">
        <v>211844</v>
      </c>
      <c r="F429" s="177">
        <v>264805</v>
      </c>
      <c r="G429" s="177">
        <v>317766</v>
      </c>
      <c r="H429" s="178">
        <v>90267</v>
      </c>
    </row>
    <row r="430" spans="3:8" x14ac:dyDescent="0.2">
      <c r="C430" s="245">
        <v>41629</v>
      </c>
      <c r="D430" s="177">
        <v>476649</v>
      </c>
      <c r="E430" s="177">
        <v>211844</v>
      </c>
      <c r="F430" s="177">
        <v>264805</v>
      </c>
      <c r="G430" s="177">
        <v>317766</v>
      </c>
      <c r="H430" s="178">
        <v>90267</v>
      </c>
    </row>
    <row r="431" spans="3:8" x14ac:dyDescent="0.2">
      <c r="C431" s="245">
        <v>41630</v>
      </c>
      <c r="D431" s="177">
        <v>476649</v>
      </c>
      <c r="E431" s="177">
        <v>211844</v>
      </c>
      <c r="F431" s="177">
        <v>264805</v>
      </c>
      <c r="G431" s="177">
        <v>317766</v>
      </c>
      <c r="H431" s="178">
        <v>90267</v>
      </c>
    </row>
    <row r="432" spans="3:8" x14ac:dyDescent="0.2">
      <c r="C432" s="245">
        <v>41631</v>
      </c>
      <c r="D432" s="177">
        <v>476649</v>
      </c>
      <c r="E432" s="177">
        <v>211844</v>
      </c>
      <c r="F432" s="177">
        <v>264805</v>
      </c>
      <c r="G432" s="177">
        <v>317766</v>
      </c>
      <c r="H432" s="178">
        <v>90267</v>
      </c>
    </row>
    <row r="433" spans="3:8" x14ac:dyDescent="0.2">
      <c r="C433" s="245">
        <v>41632</v>
      </c>
      <c r="D433" s="177">
        <v>476649</v>
      </c>
      <c r="E433" s="177">
        <v>211844</v>
      </c>
      <c r="F433" s="177">
        <v>264805</v>
      </c>
      <c r="G433" s="177">
        <v>317766</v>
      </c>
      <c r="H433" s="178">
        <v>90267</v>
      </c>
    </row>
    <row r="434" spans="3:8" x14ac:dyDescent="0.2">
      <c r="C434" s="245">
        <v>41633</v>
      </c>
      <c r="D434" s="177">
        <v>476649</v>
      </c>
      <c r="E434" s="177">
        <v>211844</v>
      </c>
      <c r="F434" s="177">
        <v>264805</v>
      </c>
      <c r="G434" s="177">
        <v>317766</v>
      </c>
      <c r="H434" s="178">
        <v>90267</v>
      </c>
    </row>
    <row r="435" spans="3:8" x14ac:dyDescent="0.2">
      <c r="C435" s="245">
        <v>41634</v>
      </c>
      <c r="D435" s="177">
        <v>476649</v>
      </c>
      <c r="E435" s="177">
        <v>211844</v>
      </c>
      <c r="F435" s="177">
        <v>264805</v>
      </c>
      <c r="G435" s="177">
        <v>317766</v>
      </c>
      <c r="H435" s="178">
        <v>90267</v>
      </c>
    </row>
    <row r="436" spans="3:8" x14ac:dyDescent="0.2">
      <c r="C436" s="245">
        <v>41635</v>
      </c>
      <c r="D436" s="177">
        <v>476649</v>
      </c>
      <c r="E436" s="177">
        <v>211844</v>
      </c>
      <c r="F436" s="177">
        <v>264805</v>
      </c>
      <c r="G436" s="177">
        <v>317766</v>
      </c>
      <c r="H436" s="178">
        <v>90267</v>
      </c>
    </row>
    <row r="437" spans="3:8" x14ac:dyDescent="0.2">
      <c r="C437" s="245">
        <v>41636</v>
      </c>
      <c r="D437" s="177">
        <v>476649</v>
      </c>
      <c r="E437" s="177">
        <v>211844</v>
      </c>
      <c r="F437" s="177">
        <v>264805</v>
      </c>
      <c r="G437" s="177">
        <v>317766</v>
      </c>
      <c r="H437" s="178">
        <v>90267</v>
      </c>
    </row>
    <row r="438" spans="3:8" x14ac:dyDescent="0.2">
      <c r="C438" s="245">
        <v>41637</v>
      </c>
      <c r="D438" s="177">
        <v>476649</v>
      </c>
      <c r="E438" s="177">
        <v>211844</v>
      </c>
      <c r="F438" s="177">
        <v>264805</v>
      </c>
      <c r="G438" s="177">
        <v>317766</v>
      </c>
      <c r="H438" s="178">
        <v>90267</v>
      </c>
    </row>
    <row r="439" spans="3:8" x14ac:dyDescent="0.2">
      <c r="C439" s="245">
        <v>41638</v>
      </c>
      <c r="D439" s="177">
        <v>476649</v>
      </c>
      <c r="E439" s="177">
        <v>211844</v>
      </c>
      <c r="F439" s="177">
        <v>264805</v>
      </c>
      <c r="G439" s="177">
        <v>317766</v>
      </c>
      <c r="H439" s="178">
        <v>90267</v>
      </c>
    </row>
    <row r="440" spans="3:8" x14ac:dyDescent="0.2">
      <c r="C440" s="245">
        <v>41639</v>
      </c>
      <c r="D440" s="177">
        <v>476649</v>
      </c>
      <c r="E440" s="177">
        <v>211844</v>
      </c>
      <c r="F440" s="177">
        <v>264805</v>
      </c>
      <c r="G440" s="177">
        <v>317766</v>
      </c>
      <c r="H440" s="178">
        <v>90267</v>
      </c>
    </row>
    <row r="441" spans="3:8" x14ac:dyDescent="0.2">
      <c r="C441" s="245">
        <v>41640</v>
      </c>
      <c r="D441" s="177">
        <v>476649</v>
      </c>
      <c r="E441" s="177">
        <v>211844</v>
      </c>
      <c r="F441" s="177">
        <v>264805</v>
      </c>
      <c r="G441" s="177">
        <v>317766</v>
      </c>
      <c r="H441" s="178">
        <v>90267</v>
      </c>
    </row>
    <row r="442" spans="3:8" x14ac:dyDescent="0.2">
      <c r="C442" s="245">
        <v>41641</v>
      </c>
      <c r="D442" s="177">
        <v>476649</v>
      </c>
      <c r="E442" s="177">
        <v>211844</v>
      </c>
      <c r="F442" s="177">
        <v>264805</v>
      </c>
      <c r="G442" s="177">
        <v>317766</v>
      </c>
      <c r="H442" s="178">
        <v>90267</v>
      </c>
    </row>
    <row r="443" spans="3:8" x14ac:dyDescent="0.2">
      <c r="C443" s="245">
        <v>41642</v>
      </c>
      <c r="D443" s="177">
        <v>476649</v>
      </c>
      <c r="E443" s="177">
        <v>211844</v>
      </c>
      <c r="F443" s="177">
        <v>264805</v>
      </c>
      <c r="G443" s="177">
        <v>317766</v>
      </c>
      <c r="H443" s="178">
        <v>90267</v>
      </c>
    </row>
    <row r="444" spans="3:8" x14ac:dyDescent="0.2">
      <c r="C444" s="245">
        <v>41643</v>
      </c>
      <c r="D444" s="177">
        <v>476649</v>
      </c>
      <c r="E444" s="177">
        <v>211844</v>
      </c>
      <c r="F444" s="177">
        <v>264805</v>
      </c>
      <c r="G444" s="177">
        <v>317766</v>
      </c>
      <c r="H444" s="178">
        <v>90267</v>
      </c>
    </row>
    <row r="445" spans="3:8" x14ac:dyDescent="0.2">
      <c r="C445" s="245">
        <v>41644</v>
      </c>
      <c r="D445" s="177">
        <v>476649</v>
      </c>
      <c r="E445" s="177">
        <v>211844</v>
      </c>
      <c r="F445" s="177">
        <v>264805</v>
      </c>
      <c r="G445" s="177">
        <v>317766</v>
      </c>
      <c r="H445" s="178">
        <v>90267</v>
      </c>
    </row>
    <row r="446" spans="3:8" x14ac:dyDescent="0.2">
      <c r="C446" s="245">
        <v>41645</v>
      </c>
      <c r="D446" s="177">
        <v>476649</v>
      </c>
      <c r="E446" s="177">
        <v>211844</v>
      </c>
      <c r="F446" s="177">
        <v>264805</v>
      </c>
      <c r="G446" s="177">
        <v>317766</v>
      </c>
      <c r="H446" s="178">
        <v>90267</v>
      </c>
    </row>
    <row r="447" spans="3:8" x14ac:dyDescent="0.2">
      <c r="C447" s="245">
        <v>41646</v>
      </c>
      <c r="D447" s="177">
        <v>476649</v>
      </c>
      <c r="E447" s="177">
        <v>211844</v>
      </c>
      <c r="F447" s="177">
        <v>264805</v>
      </c>
      <c r="G447" s="177">
        <v>317766</v>
      </c>
      <c r="H447" s="178">
        <v>90267</v>
      </c>
    </row>
    <row r="448" spans="3:8" x14ac:dyDescent="0.2">
      <c r="C448" s="245">
        <v>41647</v>
      </c>
      <c r="D448" s="177">
        <v>476649</v>
      </c>
      <c r="E448" s="177">
        <v>211844</v>
      </c>
      <c r="F448" s="177">
        <v>264805</v>
      </c>
      <c r="G448" s="177">
        <v>317766</v>
      </c>
      <c r="H448" s="178">
        <v>90267</v>
      </c>
    </row>
    <row r="449" spans="3:8" x14ac:dyDescent="0.2">
      <c r="C449" s="245">
        <v>41648</v>
      </c>
      <c r="D449" s="177">
        <v>476649</v>
      </c>
      <c r="E449" s="177">
        <v>211844</v>
      </c>
      <c r="F449" s="177">
        <v>264805</v>
      </c>
      <c r="G449" s="177">
        <v>317766</v>
      </c>
      <c r="H449" s="178">
        <v>90267</v>
      </c>
    </row>
    <row r="450" spans="3:8" x14ac:dyDescent="0.2">
      <c r="C450" s="245">
        <v>41649</v>
      </c>
      <c r="D450" s="177">
        <v>476649</v>
      </c>
      <c r="E450" s="177">
        <v>211844</v>
      </c>
      <c r="F450" s="177">
        <v>264805</v>
      </c>
      <c r="G450" s="177">
        <v>317766</v>
      </c>
      <c r="H450" s="178">
        <v>90267</v>
      </c>
    </row>
    <row r="451" spans="3:8" x14ac:dyDescent="0.2">
      <c r="C451" s="245">
        <v>41650</v>
      </c>
      <c r="D451" s="177">
        <v>476649</v>
      </c>
      <c r="E451" s="177">
        <v>211844</v>
      </c>
      <c r="F451" s="177">
        <v>264805</v>
      </c>
      <c r="G451" s="177">
        <v>317766</v>
      </c>
      <c r="H451" s="178">
        <v>90267</v>
      </c>
    </row>
    <row r="452" spans="3:8" x14ac:dyDescent="0.2">
      <c r="C452" s="245">
        <v>41651</v>
      </c>
      <c r="D452" s="177">
        <v>476649</v>
      </c>
      <c r="E452" s="177">
        <v>211844</v>
      </c>
      <c r="F452" s="177">
        <v>264805</v>
      </c>
      <c r="G452" s="177">
        <v>317766</v>
      </c>
      <c r="H452" s="178">
        <v>90267</v>
      </c>
    </row>
    <row r="453" spans="3:8" x14ac:dyDescent="0.2">
      <c r="C453" s="245">
        <v>41652</v>
      </c>
      <c r="D453" s="177">
        <v>476649</v>
      </c>
      <c r="E453" s="177">
        <v>211844</v>
      </c>
      <c r="F453" s="177">
        <v>264805</v>
      </c>
      <c r="G453" s="177">
        <v>317766</v>
      </c>
      <c r="H453" s="178">
        <v>90267</v>
      </c>
    </row>
    <row r="454" spans="3:8" x14ac:dyDescent="0.2">
      <c r="C454" s="245">
        <v>41653</v>
      </c>
      <c r="D454" s="177">
        <v>476649</v>
      </c>
      <c r="E454" s="177">
        <v>211844</v>
      </c>
      <c r="F454" s="177">
        <v>264805</v>
      </c>
      <c r="G454" s="177">
        <v>317766</v>
      </c>
      <c r="H454" s="178">
        <v>90267</v>
      </c>
    </row>
    <row r="455" spans="3:8" x14ac:dyDescent="0.2">
      <c r="C455" s="245">
        <v>41654</v>
      </c>
      <c r="D455" s="177">
        <v>476649</v>
      </c>
      <c r="E455" s="177">
        <v>211844</v>
      </c>
      <c r="F455" s="177">
        <v>264805</v>
      </c>
      <c r="G455" s="177">
        <v>317766</v>
      </c>
      <c r="H455" s="178">
        <v>90267</v>
      </c>
    </row>
    <row r="456" spans="3:8" x14ac:dyDescent="0.2">
      <c r="C456" s="245">
        <v>41655</v>
      </c>
      <c r="D456" s="177">
        <v>476649</v>
      </c>
      <c r="E456" s="177">
        <v>211844</v>
      </c>
      <c r="F456" s="177">
        <v>264805</v>
      </c>
      <c r="G456" s="177">
        <v>317766</v>
      </c>
      <c r="H456" s="178">
        <v>90267</v>
      </c>
    </row>
    <row r="457" spans="3:8" x14ac:dyDescent="0.2">
      <c r="C457" s="245">
        <v>41656</v>
      </c>
      <c r="D457" s="177">
        <v>476649</v>
      </c>
      <c r="E457" s="177">
        <v>211844</v>
      </c>
      <c r="F457" s="177">
        <v>264805</v>
      </c>
      <c r="G457" s="177">
        <v>317766</v>
      </c>
      <c r="H457" s="178">
        <v>90267</v>
      </c>
    </row>
    <row r="458" spans="3:8" x14ac:dyDescent="0.2">
      <c r="C458" s="245">
        <v>41657</v>
      </c>
      <c r="D458" s="177">
        <v>476649</v>
      </c>
      <c r="E458" s="177">
        <v>211844</v>
      </c>
      <c r="F458" s="177">
        <v>264805</v>
      </c>
      <c r="G458" s="177">
        <v>317766</v>
      </c>
      <c r="H458" s="178">
        <v>90267</v>
      </c>
    </row>
    <row r="459" spans="3:8" x14ac:dyDescent="0.2">
      <c r="C459" s="245">
        <v>41658</v>
      </c>
      <c r="D459" s="177">
        <v>476649</v>
      </c>
      <c r="E459" s="177">
        <v>211844</v>
      </c>
      <c r="F459" s="177">
        <v>264805</v>
      </c>
      <c r="G459" s="177">
        <v>317766</v>
      </c>
      <c r="H459" s="178">
        <v>90267</v>
      </c>
    </row>
    <row r="460" spans="3:8" x14ac:dyDescent="0.2">
      <c r="C460" s="245">
        <v>41659</v>
      </c>
      <c r="D460" s="177">
        <v>476649</v>
      </c>
      <c r="E460" s="177">
        <v>211844</v>
      </c>
      <c r="F460" s="177">
        <v>264805</v>
      </c>
      <c r="G460" s="177">
        <v>317766</v>
      </c>
      <c r="H460" s="178">
        <v>90267</v>
      </c>
    </row>
    <row r="461" spans="3:8" x14ac:dyDescent="0.2">
      <c r="C461" s="245">
        <v>41660</v>
      </c>
      <c r="D461" s="177">
        <v>476649</v>
      </c>
      <c r="E461" s="177">
        <v>211844</v>
      </c>
      <c r="F461" s="177">
        <v>264805</v>
      </c>
      <c r="G461" s="177">
        <v>317766</v>
      </c>
      <c r="H461" s="178">
        <v>90267</v>
      </c>
    </row>
    <row r="462" spans="3:8" x14ac:dyDescent="0.2">
      <c r="C462" s="245">
        <v>41661</v>
      </c>
      <c r="D462" s="177">
        <v>476649</v>
      </c>
      <c r="E462" s="177">
        <v>211844</v>
      </c>
      <c r="F462" s="177">
        <v>264805</v>
      </c>
      <c r="G462" s="177">
        <v>317766</v>
      </c>
      <c r="H462" s="178">
        <v>90267</v>
      </c>
    </row>
    <row r="463" spans="3:8" x14ac:dyDescent="0.2">
      <c r="C463" s="245">
        <v>41662</v>
      </c>
      <c r="D463" s="177">
        <v>476649</v>
      </c>
      <c r="E463" s="177">
        <v>211844</v>
      </c>
      <c r="F463" s="177">
        <v>264805</v>
      </c>
      <c r="G463" s="177">
        <v>317766</v>
      </c>
      <c r="H463" s="178">
        <v>90267</v>
      </c>
    </row>
    <row r="464" spans="3:8" x14ac:dyDescent="0.2">
      <c r="C464" s="245">
        <v>41663</v>
      </c>
      <c r="D464" s="177">
        <v>476649</v>
      </c>
      <c r="E464" s="177">
        <v>211844</v>
      </c>
      <c r="F464" s="177">
        <v>264805</v>
      </c>
      <c r="G464" s="177">
        <v>317766</v>
      </c>
      <c r="H464" s="178">
        <v>90267</v>
      </c>
    </row>
    <row r="465" spans="3:8" x14ac:dyDescent="0.2">
      <c r="C465" s="245">
        <v>41664</v>
      </c>
      <c r="D465" s="177">
        <v>476649</v>
      </c>
      <c r="E465" s="177">
        <v>211844</v>
      </c>
      <c r="F465" s="177">
        <v>264805</v>
      </c>
      <c r="G465" s="177">
        <v>317766</v>
      </c>
      <c r="H465" s="178">
        <v>90267</v>
      </c>
    </row>
    <row r="466" spans="3:8" x14ac:dyDescent="0.2">
      <c r="C466" s="245">
        <v>41665</v>
      </c>
      <c r="D466" s="177">
        <v>476649</v>
      </c>
      <c r="E466" s="177">
        <v>211844</v>
      </c>
      <c r="F466" s="177">
        <v>264805</v>
      </c>
      <c r="G466" s="177">
        <v>317766</v>
      </c>
      <c r="H466" s="178">
        <v>90267</v>
      </c>
    </row>
    <row r="467" spans="3:8" x14ac:dyDescent="0.2">
      <c r="C467" s="245">
        <v>41666</v>
      </c>
      <c r="D467" s="177">
        <v>476649</v>
      </c>
      <c r="E467" s="177">
        <v>211844</v>
      </c>
      <c r="F467" s="177">
        <v>264805</v>
      </c>
      <c r="G467" s="177">
        <v>317766</v>
      </c>
      <c r="H467" s="178">
        <v>90267</v>
      </c>
    </row>
    <row r="468" spans="3:8" x14ac:dyDescent="0.2">
      <c r="C468" s="245">
        <v>41667</v>
      </c>
      <c r="D468" s="177">
        <v>476649</v>
      </c>
      <c r="E468" s="177">
        <v>211844</v>
      </c>
      <c r="F468" s="177">
        <v>264805</v>
      </c>
      <c r="G468" s="177">
        <v>317766</v>
      </c>
      <c r="H468" s="178">
        <v>90267</v>
      </c>
    </row>
    <row r="469" spans="3:8" x14ac:dyDescent="0.2">
      <c r="C469" s="245">
        <v>41668</v>
      </c>
      <c r="D469" s="177">
        <v>476649</v>
      </c>
      <c r="E469" s="177">
        <v>211844</v>
      </c>
      <c r="F469" s="177">
        <v>264805</v>
      </c>
      <c r="G469" s="177">
        <v>317766</v>
      </c>
      <c r="H469" s="178">
        <v>90267</v>
      </c>
    </row>
    <row r="470" spans="3:8" x14ac:dyDescent="0.2">
      <c r="C470" s="245">
        <v>41669</v>
      </c>
      <c r="D470" s="177">
        <v>476649</v>
      </c>
      <c r="E470" s="177">
        <v>211844</v>
      </c>
      <c r="F470" s="177">
        <v>264805</v>
      </c>
      <c r="G470" s="177">
        <v>317766</v>
      </c>
      <c r="H470" s="178">
        <v>90267</v>
      </c>
    </row>
    <row r="471" spans="3:8" x14ac:dyDescent="0.2">
      <c r="C471" s="245">
        <v>41670</v>
      </c>
      <c r="D471" s="177">
        <v>476649</v>
      </c>
      <c r="E471" s="177">
        <v>211844</v>
      </c>
      <c r="F471" s="177">
        <v>264805</v>
      </c>
      <c r="G471" s="177">
        <v>317766</v>
      </c>
      <c r="H471" s="178">
        <v>90267</v>
      </c>
    </row>
    <row r="472" spans="3:8" x14ac:dyDescent="0.2">
      <c r="C472" s="245">
        <v>41671</v>
      </c>
      <c r="D472" s="177">
        <v>476649</v>
      </c>
      <c r="E472" s="177">
        <v>211844</v>
      </c>
      <c r="F472" s="177">
        <v>264805</v>
      </c>
      <c r="G472" s="177">
        <v>317766</v>
      </c>
      <c r="H472" s="178">
        <v>90267</v>
      </c>
    </row>
    <row r="473" spans="3:8" x14ac:dyDescent="0.2">
      <c r="C473" s="245">
        <v>41672</v>
      </c>
      <c r="D473" s="177">
        <v>476649</v>
      </c>
      <c r="E473" s="177">
        <v>211844</v>
      </c>
      <c r="F473" s="177">
        <v>264805</v>
      </c>
      <c r="G473" s="177">
        <v>317766</v>
      </c>
      <c r="H473" s="178">
        <v>90267</v>
      </c>
    </row>
    <row r="474" spans="3:8" x14ac:dyDescent="0.2">
      <c r="C474" s="245">
        <v>41673</v>
      </c>
      <c r="D474" s="177">
        <v>476649</v>
      </c>
      <c r="E474" s="177">
        <v>211844</v>
      </c>
      <c r="F474" s="177">
        <v>264805</v>
      </c>
      <c r="G474" s="177">
        <v>317766</v>
      </c>
      <c r="H474" s="178">
        <v>90267</v>
      </c>
    </row>
    <row r="475" spans="3:8" x14ac:dyDescent="0.2">
      <c r="C475" s="245">
        <v>41674</v>
      </c>
      <c r="D475" s="177">
        <v>476649</v>
      </c>
      <c r="E475" s="177">
        <v>211844</v>
      </c>
      <c r="F475" s="177">
        <v>264805</v>
      </c>
      <c r="G475" s="177">
        <v>317766</v>
      </c>
      <c r="H475" s="178">
        <v>90267</v>
      </c>
    </row>
    <row r="476" spans="3:8" x14ac:dyDescent="0.2">
      <c r="C476" s="245">
        <v>41675</v>
      </c>
      <c r="D476" s="177">
        <v>476649</v>
      </c>
      <c r="E476" s="177">
        <v>211844</v>
      </c>
      <c r="F476" s="177">
        <v>264805</v>
      </c>
      <c r="G476" s="177">
        <v>317766</v>
      </c>
      <c r="H476" s="178">
        <v>90267</v>
      </c>
    </row>
    <row r="477" spans="3:8" x14ac:dyDescent="0.2">
      <c r="C477" s="245">
        <v>41676</v>
      </c>
      <c r="D477" s="177">
        <v>476649</v>
      </c>
      <c r="E477" s="177">
        <v>211844</v>
      </c>
      <c r="F477" s="177">
        <v>264805</v>
      </c>
      <c r="G477" s="177">
        <v>317766</v>
      </c>
      <c r="H477" s="178">
        <v>90267</v>
      </c>
    </row>
    <row r="478" spans="3:8" x14ac:dyDescent="0.2">
      <c r="C478" s="245">
        <v>41677</v>
      </c>
      <c r="D478" s="177">
        <v>476649</v>
      </c>
      <c r="E478" s="177">
        <v>211844</v>
      </c>
      <c r="F478" s="177">
        <v>264805</v>
      </c>
      <c r="G478" s="177">
        <v>317766</v>
      </c>
      <c r="H478" s="178">
        <v>90267</v>
      </c>
    </row>
    <row r="479" spans="3:8" x14ac:dyDescent="0.2">
      <c r="C479" s="245">
        <v>41678</v>
      </c>
      <c r="D479" s="177">
        <v>476649</v>
      </c>
      <c r="E479" s="177">
        <v>211844</v>
      </c>
      <c r="F479" s="177">
        <v>264805</v>
      </c>
      <c r="G479" s="177">
        <v>317766</v>
      </c>
      <c r="H479" s="178">
        <v>90267</v>
      </c>
    </row>
    <row r="480" spans="3:8" x14ac:dyDescent="0.2">
      <c r="C480" s="245">
        <v>41679</v>
      </c>
      <c r="D480" s="177">
        <v>476649</v>
      </c>
      <c r="E480" s="177">
        <v>211844</v>
      </c>
      <c r="F480" s="177">
        <v>264805</v>
      </c>
      <c r="G480" s="177">
        <v>317766</v>
      </c>
      <c r="H480" s="178">
        <v>90267</v>
      </c>
    </row>
    <row r="481" spans="3:8" x14ac:dyDescent="0.2">
      <c r="C481" s="245">
        <v>41680</v>
      </c>
      <c r="D481" s="177">
        <v>476649</v>
      </c>
      <c r="E481" s="177">
        <v>211844</v>
      </c>
      <c r="F481" s="177">
        <v>264805</v>
      </c>
      <c r="G481" s="177">
        <v>317766</v>
      </c>
      <c r="H481" s="178">
        <v>90267</v>
      </c>
    </row>
    <row r="482" spans="3:8" x14ac:dyDescent="0.2">
      <c r="C482" s="245">
        <v>41681</v>
      </c>
      <c r="D482" s="177">
        <v>476649</v>
      </c>
      <c r="E482" s="177">
        <v>211844</v>
      </c>
      <c r="F482" s="177">
        <v>264805</v>
      </c>
      <c r="G482" s="177">
        <v>317766</v>
      </c>
      <c r="H482" s="178">
        <v>90267</v>
      </c>
    </row>
    <row r="483" spans="3:8" x14ac:dyDescent="0.2">
      <c r="C483" s="245">
        <v>41682</v>
      </c>
      <c r="D483" s="177">
        <v>476649</v>
      </c>
      <c r="E483" s="177">
        <v>211844</v>
      </c>
      <c r="F483" s="177">
        <v>264805</v>
      </c>
      <c r="G483" s="177">
        <v>317766</v>
      </c>
      <c r="H483" s="178">
        <v>90267</v>
      </c>
    </row>
    <row r="484" spans="3:8" x14ac:dyDescent="0.2">
      <c r="C484" s="245">
        <v>41683</v>
      </c>
      <c r="D484" s="177">
        <v>476649</v>
      </c>
      <c r="E484" s="177">
        <v>211844</v>
      </c>
      <c r="F484" s="177">
        <v>264805</v>
      </c>
      <c r="G484" s="177">
        <v>317766</v>
      </c>
      <c r="H484" s="178">
        <v>90267</v>
      </c>
    </row>
    <row r="485" spans="3:8" x14ac:dyDescent="0.2">
      <c r="C485" s="245">
        <v>41684</v>
      </c>
      <c r="D485" s="177">
        <v>476649</v>
      </c>
      <c r="E485" s="177">
        <v>211844</v>
      </c>
      <c r="F485" s="177">
        <v>264805</v>
      </c>
      <c r="G485" s="177">
        <v>317766</v>
      </c>
      <c r="H485" s="178">
        <v>90267</v>
      </c>
    </row>
    <row r="486" spans="3:8" x14ac:dyDescent="0.2">
      <c r="C486" s="245">
        <v>41685</v>
      </c>
      <c r="D486" s="177">
        <v>476649</v>
      </c>
      <c r="E486" s="177">
        <v>211844</v>
      </c>
      <c r="F486" s="177">
        <v>264805</v>
      </c>
      <c r="G486" s="177">
        <v>317766</v>
      </c>
      <c r="H486" s="178">
        <v>90267</v>
      </c>
    </row>
    <row r="487" spans="3:8" x14ac:dyDescent="0.2">
      <c r="C487" s="245">
        <v>41686</v>
      </c>
      <c r="D487" s="177">
        <v>476649</v>
      </c>
      <c r="E487" s="177">
        <v>211844</v>
      </c>
      <c r="F487" s="177">
        <v>264805</v>
      </c>
      <c r="G487" s="177">
        <v>317766</v>
      </c>
      <c r="H487" s="178">
        <v>90267</v>
      </c>
    </row>
    <row r="488" spans="3:8" x14ac:dyDescent="0.2">
      <c r="C488" s="245">
        <v>41687</v>
      </c>
      <c r="D488" s="177">
        <v>476649</v>
      </c>
      <c r="E488" s="177">
        <v>211844</v>
      </c>
      <c r="F488" s="177">
        <v>264805</v>
      </c>
      <c r="G488" s="177">
        <v>317766</v>
      </c>
      <c r="H488" s="178">
        <v>90267</v>
      </c>
    </row>
    <row r="489" spans="3:8" x14ac:dyDescent="0.2">
      <c r="C489" s="245">
        <v>41688</v>
      </c>
      <c r="D489" s="177">
        <v>476649</v>
      </c>
      <c r="E489" s="177">
        <v>211844</v>
      </c>
      <c r="F489" s="177">
        <v>264805</v>
      </c>
      <c r="G489" s="177">
        <v>317766</v>
      </c>
      <c r="H489" s="178">
        <v>90267</v>
      </c>
    </row>
    <row r="490" spans="3:8" x14ac:dyDescent="0.2">
      <c r="C490" s="245">
        <v>41689</v>
      </c>
      <c r="D490" s="177">
        <v>476649</v>
      </c>
      <c r="E490" s="177">
        <v>211844</v>
      </c>
      <c r="F490" s="177">
        <v>264805</v>
      </c>
      <c r="G490" s="177">
        <v>317766</v>
      </c>
      <c r="H490" s="178">
        <v>90267</v>
      </c>
    </row>
    <row r="491" spans="3:8" x14ac:dyDescent="0.2">
      <c r="C491" s="245">
        <v>41690</v>
      </c>
      <c r="D491" s="177">
        <v>476649</v>
      </c>
      <c r="E491" s="177">
        <v>211844</v>
      </c>
      <c r="F491" s="177">
        <v>264805</v>
      </c>
      <c r="G491" s="177">
        <v>317766</v>
      </c>
      <c r="H491" s="178">
        <v>90267</v>
      </c>
    </row>
    <row r="492" spans="3:8" x14ac:dyDescent="0.2">
      <c r="C492" s="245">
        <v>41691</v>
      </c>
      <c r="D492" s="177">
        <v>476649</v>
      </c>
      <c r="E492" s="177">
        <v>211844</v>
      </c>
      <c r="F492" s="177">
        <v>264805</v>
      </c>
      <c r="G492" s="177">
        <v>317766</v>
      </c>
      <c r="H492" s="178">
        <v>90267</v>
      </c>
    </row>
    <row r="493" spans="3:8" x14ac:dyDescent="0.2">
      <c r="C493" s="245">
        <v>41692</v>
      </c>
      <c r="D493" s="177">
        <v>476649</v>
      </c>
      <c r="E493" s="177">
        <v>211844</v>
      </c>
      <c r="F493" s="177">
        <v>264805</v>
      </c>
      <c r="G493" s="177">
        <v>317766</v>
      </c>
      <c r="H493" s="178">
        <v>90267</v>
      </c>
    </row>
    <row r="494" spans="3:8" x14ac:dyDescent="0.2">
      <c r="C494" s="245">
        <v>41693</v>
      </c>
      <c r="D494" s="177">
        <v>476649</v>
      </c>
      <c r="E494" s="177">
        <v>211844</v>
      </c>
      <c r="F494" s="177">
        <v>264805</v>
      </c>
      <c r="G494" s="177">
        <v>317766</v>
      </c>
      <c r="H494" s="178">
        <v>90267</v>
      </c>
    </row>
    <row r="495" spans="3:8" x14ac:dyDescent="0.2">
      <c r="C495" s="245">
        <v>41694</v>
      </c>
      <c r="D495" s="177">
        <v>476649</v>
      </c>
      <c r="E495" s="177">
        <v>211844</v>
      </c>
      <c r="F495" s="177">
        <v>264805</v>
      </c>
      <c r="G495" s="177">
        <v>317766</v>
      </c>
      <c r="H495" s="178">
        <v>90267</v>
      </c>
    </row>
    <row r="496" spans="3:8" x14ac:dyDescent="0.2">
      <c r="C496" s="245">
        <v>41695</v>
      </c>
      <c r="D496" s="177">
        <v>476649</v>
      </c>
      <c r="E496" s="177">
        <v>211844</v>
      </c>
      <c r="F496" s="177">
        <v>264805</v>
      </c>
      <c r="G496" s="177">
        <v>317766</v>
      </c>
      <c r="H496" s="178">
        <v>90267</v>
      </c>
    </row>
    <row r="497" spans="3:8" x14ac:dyDescent="0.2">
      <c r="C497" s="245">
        <v>41696</v>
      </c>
      <c r="D497" s="177">
        <v>476649</v>
      </c>
      <c r="E497" s="177">
        <v>211844</v>
      </c>
      <c r="F497" s="177">
        <v>264805</v>
      </c>
      <c r="G497" s="177">
        <v>317766</v>
      </c>
      <c r="H497" s="178">
        <v>90267</v>
      </c>
    </row>
    <row r="498" spans="3:8" x14ac:dyDescent="0.2">
      <c r="C498" s="245">
        <v>41697</v>
      </c>
      <c r="D498" s="177">
        <v>476649</v>
      </c>
      <c r="E498" s="177">
        <v>211844</v>
      </c>
      <c r="F498" s="177">
        <v>264805</v>
      </c>
      <c r="G498" s="177">
        <v>317766</v>
      </c>
      <c r="H498" s="178">
        <v>90267</v>
      </c>
    </row>
    <row r="499" spans="3:8" x14ac:dyDescent="0.2">
      <c r="C499" s="245">
        <v>41698</v>
      </c>
      <c r="D499" s="177">
        <v>476649</v>
      </c>
      <c r="E499" s="177">
        <v>211844</v>
      </c>
      <c r="F499" s="177">
        <v>264805</v>
      </c>
      <c r="G499" s="177">
        <v>317766</v>
      </c>
      <c r="H499" s="178">
        <v>90267</v>
      </c>
    </row>
    <row r="500" spans="3:8" x14ac:dyDescent="0.2">
      <c r="C500" s="245">
        <v>41699</v>
      </c>
      <c r="D500" s="177">
        <v>521883</v>
      </c>
      <c r="E500" s="177">
        <v>231948</v>
      </c>
      <c r="F500" s="177">
        <v>289935</v>
      </c>
      <c r="G500" s="177">
        <v>347922</v>
      </c>
      <c r="H500" s="178">
        <v>98833</v>
      </c>
    </row>
    <row r="501" spans="3:8" x14ac:dyDescent="0.2">
      <c r="C501" s="245">
        <v>41700</v>
      </c>
      <c r="D501" s="177">
        <v>521883</v>
      </c>
      <c r="E501" s="177">
        <v>231948</v>
      </c>
      <c r="F501" s="177">
        <v>289935</v>
      </c>
      <c r="G501" s="177">
        <v>347922</v>
      </c>
      <c r="H501" s="178">
        <v>98833</v>
      </c>
    </row>
    <row r="502" spans="3:8" x14ac:dyDescent="0.2">
      <c r="C502" s="245">
        <v>41701</v>
      </c>
      <c r="D502" s="177">
        <v>521883</v>
      </c>
      <c r="E502" s="177">
        <v>231948</v>
      </c>
      <c r="F502" s="177">
        <v>289935</v>
      </c>
      <c r="G502" s="177">
        <v>347922</v>
      </c>
      <c r="H502" s="178">
        <v>98833</v>
      </c>
    </row>
    <row r="503" spans="3:8" x14ac:dyDescent="0.2">
      <c r="C503" s="245">
        <v>41702</v>
      </c>
      <c r="D503" s="177">
        <v>521883</v>
      </c>
      <c r="E503" s="177">
        <v>231948</v>
      </c>
      <c r="F503" s="177">
        <v>289935</v>
      </c>
      <c r="G503" s="177">
        <v>347922</v>
      </c>
      <c r="H503" s="178">
        <v>98833</v>
      </c>
    </row>
    <row r="504" spans="3:8" x14ac:dyDescent="0.2">
      <c r="C504" s="245">
        <v>41703</v>
      </c>
      <c r="D504" s="177">
        <v>521883</v>
      </c>
      <c r="E504" s="177">
        <v>231948</v>
      </c>
      <c r="F504" s="177">
        <v>289935</v>
      </c>
      <c r="G504" s="177">
        <v>347922</v>
      </c>
      <c r="H504" s="178">
        <v>98833</v>
      </c>
    </row>
    <row r="505" spans="3:8" x14ac:dyDescent="0.2">
      <c r="C505" s="245">
        <v>41704</v>
      </c>
      <c r="D505" s="177">
        <v>521883</v>
      </c>
      <c r="E505" s="177">
        <v>231948</v>
      </c>
      <c r="F505" s="177">
        <v>289935</v>
      </c>
      <c r="G505" s="177">
        <v>347922</v>
      </c>
      <c r="H505" s="178">
        <v>98833</v>
      </c>
    </row>
    <row r="506" spans="3:8" x14ac:dyDescent="0.2">
      <c r="C506" s="245">
        <v>41705</v>
      </c>
      <c r="D506" s="177">
        <v>521883</v>
      </c>
      <c r="E506" s="177">
        <v>231948</v>
      </c>
      <c r="F506" s="177">
        <v>289935</v>
      </c>
      <c r="G506" s="177">
        <v>347922</v>
      </c>
      <c r="H506" s="178">
        <v>98833</v>
      </c>
    </row>
    <row r="507" spans="3:8" x14ac:dyDescent="0.2">
      <c r="C507" s="245">
        <v>41706</v>
      </c>
      <c r="D507" s="177">
        <v>521883</v>
      </c>
      <c r="E507" s="177">
        <v>231948</v>
      </c>
      <c r="F507" s="177">
        <v>289935</v>
      </c>
      <c r="G507" s="177">
        <v>347922</v>
      </c>
      <c r="H507" s="178">
        <v>98833</v>
      </c>
    </row>
    <row r="508" spans="3:8" x14ac:dyDescent="0.2">
      <c r="C508" s="245">
        <v>41707</v>
      </c>
      <c r="D508" s="177">
        <v>521883</v>
      </c>
      <c r="E508" s="177">
        <v>231948</v>
      </c>
      <c r="F508" s="177">
        <v>289935</v>
      </c>
      <c r="G508" s="177">
        <v>347922</v>
      </c>
      <c r="H508" s="178">
        <v>98833</v>
      </c>
    </row>
    <row r="509" spans="3:8" x14ac:dyDescent="0.2">
      <c r="C509" s="245">
        <v>41708</v>
      </c>
      <c r="D509" s="177">
        <v>521883</v>
      </c>
      <c r="E509" s="177">
        <v>231948</v>
      </c>
      <c r="F509" s="177">
        <v>289935</v>
      </c>
      <c r="G509" s="177">
        <v>347922</v>
      </c>
      <c r="H509" s="178">
        <v>98833</v>
      </c>
    </row>
    <row r="510" spans="3:8" x14ac:dyDescent="0.2">
      <c r="C510" s="245">
        <v>41709</v>
      </c>
      <c r="D510" s="177">
        <v>521883</v>
      </c>
      <c r="E510" s="177">
        <v>231948</v>
      </c>
      <c r="F510" s="177">
        <v>289935</v>
      </c>
      <c r="G510" s="177">
        <v>347922</v>
      </c>
      <c r="H510" s="178">
        <v>98833</v>
      </c>
    </row>
    <row r="511" spans="3:8" x14ac:dyDescent="0.2">
      <c r="C511" s="245">
        <v>41710</v>
      </c>
      <c r="D511" s="177">
        <v>521883</v>
      </c>
      <c r="E511" s="177">
        <v>231948</v>
      </c>
      <c r="F511" s="177">
        <v>289935</v>
      </c>
      <c r="G511" s="177">
        <v>347922</v>
      </c>
      <c r="H511" s="178">
        <v>98833</v>
      </c>
    </row>
    <row r="512" spans="3:8" x14ac:dyDescent="0.2">
      <c r="C512" s="245">
        <v>41711</v>
      </c>
      <c r="D512" s="177">
        <v>521883</v>
      </c>
      <c r="E512" s="177">
        <v>231948</v>
      </c>
      <c r="F512" s="177">
        <v>289935</v>
      </c>
      <c r="G512" s="177">
        <v>347922</v>
      </c>
      <c r="H512" s="178">
        <v>98833</v>
      </c>
    </row>
    <row r="513" spans="3:8" x14ac:dyDescent="0.2">
      <c r="C513" s="245">
        <v>41712</v>
      </c>
      <c r="D513" s="177">
        <v>521883</v>
      </c>
      <c r="E513" s="177">
        <v>231948</v>
      </c>
      <c r="F513" s="177">
        <v>289935</v>
      </c>
      <c r="G513" s="177">
        <v>347922</v>
      </c>
      <c r="H513" s="178">
        <v>98833</v>
      </c>
    </row>
    <row r="514" spans="3:8" x14ac:dyDescent="0.2">
      <c r="C514" s="245">
        <v>41713</v>
      </c>
      <c r="D514" s="177">
        <v>521883</v>
      </c>
      <c r="E514" s="177">
        <v>231948</v>
      </c>
      <c r="F514" s="177">
        <v>289935</v>
      </c>
      <c r="G514" s="177">
        <v>347922</v>
      </c>
      <c r="H514" s="178">
        <v>98833</v>
      </c>
    </row>
    <row r="515" spans="3:8" x14ac:dyDescent="0.2">
      <c r="C515" s="245">
        <v>41714</v>
      </c>
      <c r="D515" s="177">
        <v>521883</v>
      </c>
      <c r="E515" s="177">
        <v>231948</v>
      </c>
      <c r="F515" s="177">
        <v>289935</v>
      </c>
      <c r="G515" s="177">
        <v>347922</v>
      </c>
      <c r="H515" s="178">
        <v>98833</v>
      </c>
    </row>
    <row r="516" spans="3:8" x14ac:dyDescent="0.2">
      <c r="C516" s="245">
        <v>41715</v>
      </c>
      <c r="D516" s="177">
        <v>521883</v>
      </c>
      <c r="E516" s="177">
        <v>231948</v>
      </c>
      <c r="F516" s="177">
        <v>289935</v>
      </c>
      <c r="G516" s="177">
        <v>347922</v>
      </c>
      <c r="H516" s="178">
        <v>98833</v>
      </c>
    </row>
    <row r="517" spans="3:8" x14ac:dyDescent="0.2">
      <c r="C517" s="245">
        <v>41716</v>
      </c>
      <c r="D517" s="177">
        <v>521883</v>
      </c>
      <c r="E517" s="177">
        <v>231948</v>
      </c>
      <c r="F517" s="177">
        <v>289935</v>
      </c>
      <c r="G517" s="177">
        <v>347922</v>
      </c>
      <c r="H517" s="178">
        <v>98833</v>
      </c>
    </row>
    <row r="518" spans="3:8" x14ac:dyDescent="0.2">
      <c r="C518" s="245">
        <v>41717</v>
      </c>
      <c r="D518" s="177">
        <v>521883</v>
      </c>
      <c r="E518" s="177">
        <v>231948</v>
      </c>
      <c r="F518" s="177">
        <v>289935</v>
      </c>
      <c r="G518" s="177">
        <v>347922</v>
      </c>
      <c r="H518" s="178">
        <v>98833</v>
      </c>
    </row>
    <row r="519" spans="3:8" x14ac:dyDescent="0.2">
      <c r="C519" s="245">
        <v>41718</v>
      </c>
      <c r="D519" s="177">
        <v>521883</v>
      </c>
      <c r="E519" s="177">
        <v>231948</v>
      </c>
      <c r="F519" s="177">
        <v>289935</v>
      </c>
      <c r="G519" s="177">
        <v>347922</v>
      </c>
      <c r="H519" s="178">
        <v>98833</v>
      </c>
    </row>
    <row r="520" spans="3:8" x14ac:dyDescent="0.2">
      <c r="C520" s="245">
        <v>41719</v>
      </c>
      <c r="D520" s="177">
        <v>521883</v>
      </c>
      <c r="E520" s="177">
        <v>231948</v>
      </c>
      <c r="F520" s="177">
        <v>289935</v>
      </c>
      <c r="G520" s="177">
        <v>347922</v>
      </c>
      <c r="H520" s="178">
        <v>98833</v>
      </c>
    </row>
    <row r="521" spans="3:8" x14ac:dyDescent="0.2">
      <c r="C521" s="245">
        <v>41720</v>
      </c>
      <c r="D521" s="177">
        <v>521883</v>
      </c>
      <c r="E521" s="177">
        <v>231948</v>
      </c>
      <c r="F521" s="177">
        <v>289935</v>
      </c>
      <c r="G521" s="177">
        <v>347922</v>
      </c>
      <c r="H521" s="178">
        <v>98833</v>
      </c>
    </row>
    <row r="522" spans="3:8" x14ac:dyDescent="0.2">
      <c r="C522" s="245">
        <v>41721</v>
      </c>
      <c r="D522" s="177">
        <v>521883</v>
      </c>
      <c r="E522" s="177">
        <v>231948</v>
      </c>
      <c r="F522" s="177">
        <v>289935</v>
      </c>
      <c r="G522" s="177">
        <v>347922</v>
      </c>
      <c r="H522" s="178">
        <v>98833</v>
      </c>
    </row>
    <row r="523" spans="3:8" x14ac:dyDescent="0.2">
      <c r="C523" s="245">
        <v>41722</v>
      </c>
      <c r="D523" s="177">
        <v>521883</v>
      </c>
      <c r="E523" s="177">
        <v>231948</v>
      </c>
      <c r="F523" s="177">
        <v>289935</v>
      </c>
      <c r="G523" s="177">
        <v>347922</v>
      </c>
      <c r="H523" s="178">
        <v>98833</v>
      </c>
    </row>
    <row r="524" spans="3:8" x14ac:dyDescent="0.2">
      <c r="C524" s="245">
        <v>41723</v>
      </c>
      <c r="D524" s="177">
        <v>521883</v>
      </c>
      <c r="E524" s="177">
        <v>231948</v>
      </c>
      <c r="F524" s="177">
        <v>289935</v>
      </c>
      <c r="G524" s="177">
        <v>347922</v>
      </c>
      <c r="H524" s="178">
        <v>98833</v>
      </c>
    </row>
    <row r="525" spans="3:8" x14ac:dyDescent="0.2">
      <c r="C525" s="245">
        <v>41724</v>
      </c>
      <c r="D525" s="177">
        <v>521883</v>
      </c>
      <c r="E525" s="177">
        <v>231948</v>
      </c>
      <c r="F525" s="177">
        <v>289935</v>
      </c>
      <c r="G525" s="177">
        <v>347922</v>
      </c>
      <c r="H525" s="178">
        <v>98833</v>
      </c>
    </row>
    <row r="526" spans="3:8" x14ac:dyDescent="0.2">
      <c r="C526" s="245">
        <v>41725</v>
      </c>
      <c r="D526" s="177">
        <v>521883</v>
      </c>
      <c r="E526" s="177">
        <v>231948</v>
      </c>
      <c r="F526" s="177">
        <v>289935</v>
      </c>
      <c r="G526" s="177">
        <v>347922</v>
      </c>
      <c r="H526" s="178">
        <v>98833</v>
      </c>
    </row>
    <row r="527" spans="3:8" x14ac:dyDescent="0.2">
      <c r="C527" s="245">
        <v>41726</v>
      </c>
      <c r="D527" s="177">
        <v>521883</v>
      </c>
      <c r="E527" s="177">
        <v>231948</v>
      </c>
      <c r="F527" s="177">
        <v>289935</v>
      </c>
      <c r="G527" s="177">
        <v>347922</v>
      </c>
      <c r="H527" s="178">
        <v>98833</v>
      </c>
    </row>
    <row r="528" spans="3:8" x14ac:dyDescent="0.2">
      <c r="C528" s="245">
        <v>41727</v>
      </c>
      <c r="D528" s="177">
        <v>521883</v>
      </c>
      <c r="E528" s="177">
        <v>231948</v>
      </c>
      <c r="F528" s="177">
        <v>289935</v>
      </c>
      <c r="G528" s="177">
        <v>347922</v>
      </c>
      <c r="H528" s="178">
        <v>98833</v>
      </c>
    </row>
    <row r="529" spans="3:8" x14ac:dyDescent="0.2">
      <c r="C529" s="245">
        <v>41728</v>
      </c>
      <c r="D529" s="177">
        <v>521883</v>
      </c>
      <c r="E529" s="177">
        <v>231948</v>
      </c>
      <c r="F529" s="177">
        <v>289935</v>
      </c>
      <c r="G529" s="177">
        <v>347922</v>
      </c>
      <c r="H529" s="178">
        <v>98833</v>
      </c>
    </row>
    <row r="530" spans="3:8" x14ac:dyDescent="0.2">
      <c r="C530" s="245">
        <v>41729</v>
      </c>
      <c r="D530" s="177">
        <v>521883</v>
      </c>
      <c r="E530" s="177">
        <v>231948</v>
      </c>
      <c r="F530" s="177">
        <v>289935</v>
      </c>
      <c r="G530" s="177">
        <v>347922</v>
      </c>
      <c r="H530" s="178">
        <v>98833</v>
      </c>
    </row>
    <row r="531" spans="3:8" x14ac:dyDescent="0.2">
      <c r="C531" s="245">
        <v>41730</v>
      </c>
      <c r="D531" s="177">
        <v>521883</v>
      </c>
      <c r="E531" s="177">
        <v>231948</v>
      </c>
      <c r="F531" s="177">
        <v>289935</v>
      </c>
      <c r="G531" s="177">
        <v>347922</v>
      </c>
      <c r="H531" s="178">
        <v>98833</v>
      </c>
    </row>
    <row r="532" spans="3:8" x14ac:dyDescent="0.2">
      <c r="C532" s="245">
        <v>41731</v>
      </c>
      <c r="D532" s="177">
        <v>521883</v>
      </c>
      <c r="E532" s="177">
        <v>231948</v>
      </c>
      <c r="F532" s="177">
        <v>289935</v>
      </c>
      <c r="G532" s="177">
        <v>347922</v>
      </c>
      <c r="H532" s="178">
        <v>98833</v>
      </c>
    </row>
    <row r="533" spans="3:8" x14ac:dyDescent="0.2">
      <c r="C533" s="245">
        <v>41732</v>
      </c>
      <c r="D533" s="177">
        <v>521883</v>
      </c>
      <c r="E533" s="177">
        <v>231948</v>
      </c>
      <c r="F533" s="177">
        <v>289935</v>
      </c>
      <c r="G533" s="177">
        <v>347922</v>
      </c>
      <c r="H533" s="178">
        <v>98833</v>
      </c>
    </row>
    <row r="534" spans="3:8" x14ac:dyDescent="0.2">
      <c r="C534" s="245">
        <v>41733</v>
      </c>
      <c r="D534" s="177">
        <v>521883</v>
      </c>
      <c r="E534" s="177">
        <v>231948</v>
      </c>
      <c r="F534" s="177">
        <v>289935</v>
      </c>
      <c r="G534" s="177">
        <v>347922</v>
      </c>
      <c r="H534" s="178">
        <v>98833</v>
      </c>
    </row>
    <row r="535" spans="3:8" x14ac:dyDescent="0.2">
      <c r="C535" s="245">
        <v>41734</v>
      </c>
      <c r="D535" s="177">
        <v>521883</v>
      </c>
      <c r="E535" s="177">
        <v>231948</v>
      </c>
      <c r="F535" s="177">
        <v>289935</v>
      </c>
      <c r="G535" s="177">
        <v>347922</v>
      </c>
      <c r="H535" s="178">
        <v>98833</v>
      </c>
    </row>
    <row r="536" spans="3:8" x14ac:dyDescent="0.2">
      <c r="C536" s="245">
        <v>41735</v>
      </c>
      <c r="D536" s="177">
        <v>521883</v>
      </c>
      <c r="E536" s="177">
        <v>231948</v>
      </c>
      <c r="F536" s="177">
        <v>289935</v>
      </c>
      <c r="G536" s="177">
        <v>347922</v>
      </c>
      <c r="H536" s="178">
        <v>98833</v>
      </c>
    </row>
    <row r="537" spans="3:8" x14ac:dyDescent="0.2">
      <c r="C537" s="245">
        <v>41736</v>
      </c>
      <c r="D537" s="177">
        <v>521883</v>
      </c>
      <c r="E537" s="177">
        <v>231948</v>
      </c>
      <c r="F537" s="177">
        <v>289935</v>
      </c>
      <c r="G537" s="177">
        <v>347922</v>
      </c>
      <c r="H537" s="178">
        <v>98833</v>
      </c>
    </row>
    <row r="538" spans="3:8" x14ac:dyDescent="0.2">
      <c r="C538" s="245">
        <v>41737</v>
      </c>
      <c r="D538" s="177">
        <v>521883</v>
      </c>
      <c r="E538" s="177">
        <v>231948</v>
      </c>
      <c r="F538" s="177">
        <v>289935</v>
      </c>
      <c r="G538" s="177">
        <v>347922</v>
      </c>
      <c r="H538" s="178">
        <v>98833</v>
      </c>
    </row>
    <row r="539" spans="3:8" x14ac:dyDescent="0.2">
      <c r="C539" s="245">
        <v>41738</v>
      </c>
      <c r="D539" s="177">
        <v>521883</v>
      </c>
      <c r="E539" s="177">
        <v>231948</v>
      </c>
      <c r="F539" s="177">
        <v>289935</v>
      </c>
      <c r="G539" s="177">
        <v>347922</v>
      </c>
      <c r="H539" s="178">
        <v>98833</v>
      </c>
    </row>
    <row r="540" spans="3:8" x14ac:dyDescent="0.2">
      <c r="C540" s="245">
        <v>41739</v>
      </c>
      <c r="D540" s="177">
        <v>521883</v>
      </c>
      <c r="E540" s="177">
        <v>231948</v>
      </c>
      <c r="F540" s="177">
        <v>289935</v>
      </c>
      <c r="G540" s="177">
        <v>347922</v>
      </c>
      <c r="H540" s="178">
        <v>98833</v>
      </c>
    </row>
    <row r="541" spans="3:8" x14ac:dyDescent="0.2">
      <c r="C541" s="245">
        <v>41740</v>
      </c>
      <c r="D541" s="177">
        <v>521883</v>
      </c>
      <c r="E541" s="177">
        <v>231948</v>
      </c>
      <c r="F541" s="177">
        <v>289935</v>
      </c>
      <c r="G541" s="177">
        <v>347922</v>
      </c>
      <c r="H541" s="178">
        <v>98833</v>
      </c>
    </row>
    <row r="542" spans="3:8" x14ac:dyDescent="0.2">
      <c r="C542" s="245">
        <v>41741</v>
      </c>
      <c r="D542" s="177">
        <v>521883</v>
      </c>
      <c r="E542" s="177">
        <v>231948</v>
      </c>
      <c r="F542" s="177">
        <v>289935</v>
      </c>
      <c r="G542" s="177">
        <v>347922</v>
      </c>
      <c r="H542" s="178">
        <v>98833</v>
      </c>
    </row>
    <row r="543" spans="3:8" x14ac:dyDescent="0.2">
      <c r="C543" s="245">
        <v>41742</v>
      </c>
      <c r="D543" s="177">
        <v>521883</v>
      </c>
      <c r="E543" s="177">
        <v>231948</v>
      </c>
      <c r="F543" s="177">
        <v>289935</v>
      </c>
      <c r="G543" s="177">
        <v>347922</v>
      </c>
      <c r="H543" s="178">
        <v>98833</v>
      </c>
    </row>
    <row r="544" spans="3:8" x14ac:dyDescent="0.2">
      <c r="C544" s="245">
        <v>41743</v>
      </c>
      <c r="D544" s="177">
        <v>521883</v>
      </c>
      <c r="E544" s="177">
        <v>231948</v>
      </c>
      <c r="F544" s="177">
        <v>289935</v>
      </c>
      <c r="G544" s="177">
        <v>347922</v>
      </c>
      <c r="H544" s="178">
        <v>98833</v>
      </c>
    </row>
    <row r="545" spans="3:8" x14ac:dyDescent="0.2">
      <c r="C545" s="245">
        <v>41744</v>
      </c>
      <c r="D545" s="177">
        <v>521883</v>
      </c>
      <c r="E545" s="177">
        <v>231948</v>
      </c>
      <c r="F545" s="177">
        <v>289935</v>
      </c>
      <c r="G545" s="177">
        <v>347922</v>
      </c>
      <c r="H545" s="178">
        <v>98833</v>
      </c>
    </row>
    <row r="546" spans="3:8" x14ac:dyDescent="0.2">
      <c r="C546" s="245">
        <v>41745</v>
      </c>
      <c r="D546" s="177">
        <v>521883</v>
      </c>
      <c r="E546" s="177">
        <v>231948</v>
      </c>
      <c r="F546" s="177">
        <v>289935</v>
      </c>
      <c r="G546" s="177">
        <v>347922</v>
      </c>
      <c r="H546" s="178">
        <v>98833</v>
      </c>
    </row>
    <row r="547" spans="3:8" x14ac:dyDescent="0.2">
      <c r="C547" s="245">
        <v>41746</v>
      </c>
      <c r="D547" s="177">
        <v>521883</v>
      </c>
      <c r="E547" s="177">
        <v>231948</v>
      </c>
      <c r="F547" s="177">
        <v>289935</v>
      </c>
      <c r="G547" s="177">
        <v>347922</v>
      </c>
      <c r="H547" s="178">
        <v>98833</v>
      </c>
    </row>
    <row r="548" spans="3:8" x14ac:dyDescent="0.2">
      <c r="C548" s="245">
        <v>41747</v>
      </c>
      <c r="D548" s="177">
        <v>521883</v>
      </c>
      <c r="E548" s="177">
        <v>231948</v>
      </c>
      <c r="F548" s="177">
        <v>289935</v>
      </c>
      <c r="G548" s="177">
        <v>347922</v>
      </c>
      <c r="H548" s="178">
        <v>98833</v>
      </c>
    </row>
    <row r="549" spans="3:8" x14ac:dyDescent="0.2">
      <c r="C549" s="245">
        <v>41748</v>
      </c>
      <c r="D549" s="177">
        <v>521883</v>
      </c>
      <c r="E549" s="177">
        <v>231948</v>
      </c>
      <c r="F549" s="177">
        <v>289935</v>
      </c>
      <c r="G549" s="177">
        <v>347922</v>
      </c>
      <c r="H549" s="178">
        <v>98833</v>
      </c>
    </row>
    <row r="550" spans="3:8" x14ac:dyDescent="0.2">
      <c r="C550" s="245">
        <v>41749</v>
      </c>
      <c r="D550" s="177">
        <v>521883</v>
      </c>
      <c r="E550" s="177">
        <v>231948</v>
      </c>
      <c r="F550" s="177">
        <v>289935</v>
      </c>
      <c r="G550" s="177">
        <v>347922</v>
      </c>
      <c r="H550" s="178">
        <v>98833</v>
      </c>
    </row>
    <row r="551" spans="3:8" x14ac:dyDescent="0.2">
      <c r="C551" s="245">
        <v>41750</v>
      </c>
      <c r="D551" s="177">
        <v>521883</v>
      </c>
      <c r="E551" s="177">
        <v>231948</v>
      </c>
      <c r="F551" s="177">
        <v>289935</v>
      </c>
      <c r="G551" s="177">
        <v>347922</v>
      </c>
      <c r="H551" s="178">
        <v>98833</v>
      </c>
    </row>
    <row r="552" spans="3:8" x14ac:dyDescent="0.2">
      <c r="C552" s="245">
        <v>41751</v>
      </c>
      <c r="D552" s="177">
        <v>521883</v>
      </c>
      <c r="E552" s="177">
        <v>231948</v>
      </c>
      <c r="F552" s="177">
        <v>289935</v>
      </c>
      <c r="G552" s="177">
        <v>347922</v>
      </c>
      <c r="H552" s="178">
        <v>98833</v>
      </c>
    </row>
    <row r="553" spans="3:8" x14ac:dyDescent="0.2">
      <c r="C553" s="245">
        <v>41752</v>
      </c>
      <c r="D553" s="177">
        <v>521883</v>
      </c>
      <c r="E553" s="177">
        <v>231948</v>
      </c>
      <c r="F553" s="177">
        <v>289935</v>
      </c>
      <c r="G553" s="177">
        <v>347922</v>
      </c>
      <c r="H553" s="178">
        <v>98833</v>
      </c>
    </row>
    <row r="554" spans="3:8" x14ac:dyDescent="0.2">
      <c r="C554" s="245">
        <v>41753</v>
      </c>
      <c r="D554" s="177">
        <v>521883</v>
      </c>
      <c r="E554" s="177">
        <v>231948</v>
      </c>
      <c r="F554" s="177">
        <v>289935</v>
      </c>
      <c r="G554" s="177">
        <v>347922</v>
      </c>
      <c r="H554" s="178">
        <v>98833</v>
      </c>
    </row>
    <row r="555" spans="3:8" x14ac:dyDescent="0.2">
      <c r="C555" s="245">
        <v>41754</v>
      </c>
      <c r="D555" s="177">
        <v>521883</v>
      </c>
      <c r="E555" s="177">
        <v>231948</v>
      </c>
      <c r="F555" s="177">
        <v>289935</v>
      </c>
      <c r="G555" s="177">
        <v>347922</v>
      </c>
      <c r="H555" s="178">
        <v>98833</v>
      </c>
    </row>
    <row r="556" spans="3:8" x14ac:dyDescent="0.2">
      <c r="C556" s="245">
        <v>41755</v>
      </c>
      <c r="D556" s="177">
        <v>521883</v>
      </c>
      <c r="E556" s="177">
        <v>231948</v>
      </c>
      <c r="F556" s="177">
        <v>289935</v>
      </c>
      <c r="G556" s="177">
        <v>347922</v>
      </c>
      <c r="H556" s="178">
        <v>98833</v>
      </c>
    </row>
    <row r="557" spans="3:8" x14ac:dyDescent="0.2">
      <c r="C557" s="245">
        <v>41756</v>
      </c>
      <c r="D557" s="177">
        <v>521883</v>
      </c>
      <c r="E557" s="177">
        <v>231948</v>
      </c>
      <c r="F557" s="177">
        <v>289935</v>
      </c>
      <c r="G557" s="177">
        <v>347922</v>
      </c>
      <c r="H557" s="178">
        <v>98833</v>
      </c>
    </row>
    <row r="558" spans="3:8" x14ac:dyDescent="0.2">
      <c r="C558" s="245">
        <v>41757</v>
      </c>
      <c r="D558" s="177">
        <v>521883</v>
      </c>
      <c r="E558" s="177">
        <v>231948</v>
      </c>
      <c r="F558" s="177">
        <v>289935</v>
      </c>
      <c r="G558" s="177">
        <v>347922</v>
      </c>
      <c r="H558" s="178">
        <v>98833</v>
      </c>
    </row>
    <row r="559" spans="3:8" x14ac:dyDescent="0.2">
      <c r="C559" s="245">
        <v>41758</v>
      </c>
      <c r="D559" s="177">
        <v>521883</v>
      </c>
      <c r="E559" s="177">
        <v>231948</v>
      </c>
      <c r="F559" s="177">
        <v>289935</v>
      </c>
      <c r="G559" s="177">
        <v>347922</v>
      </c>
      <c r="H559" s="178">
        <v>98833</v>
      </c>
    </row>
    <row r="560" spans="3:8" x14ac:dyDescent="0.2">
      <c r="C560" s="245">
        <v>41759</v>
      </c>
      <c r="D560" s="177">
        <v>521883</v>
      </c>
      <c r="E560" s="177">
        <v>231948</v>
      </c>
      <c r="F560" s="177">
        <v>289935</v>
      </c>
      <c r="G560" s="177">
        <v>347922</v>
      </c>
      <c r="H560" s="178">
        <v>98833</v>
      </c>
    </row>
    <row r="561" spans="3:8" x14ac:dyDescent="0.2">
      <c r="C561" s="245">
        <v>41760</v>
      </c>
      <c r="D561" s="177">
        <v>521883</v>
      </c>
      <c r="E561" s="177">
        <v>231948</v>
      </c>
      <c r="F561" s="177">
        <v>289935</v>
      </c>
      <c r="G561" s="177">
        <v>347922</v>
      </c>
      <c r="H561" s="178">
        <v>98833</v>
      </c>
    </row>
    <row r="562" spans="3:8" x14ac:dyDescent="0.2">
      <c r="C562" s="245">
        <v>41761</v>
      </c>
      <c r="D562" s="177">
        <v>521883</v>
      </c>
      <c r="E562" s="177">
        <v>231948</v>
      </c>
      <c r="F562" s="177">
        <v>289935</v>
      </c>
      <c r="G562" s="177">
        <v>347922</v>
      </c>
      <c r="H562" s="178">
        <v>98833</v>
      </c>
    </row>
    <row r="563" spans="3:8" x14ac:dyDescent="0.2">
      <c r="C563" s="245">
        <v>41762</v>
      </c>
      <c r="D563" s="177">
        <v>521883</v>
      </c>
      <c r="E563" s="177">
        <v>231948</v>
      </c>
      <c r="F563" s="177">
        <v>289935</v>
      </c>
      <c r="G563" s="177">
        <v>347922</v>
      </c>
      <c r="H563" s="178">
        <v>98833</v>
      </c>
    </row>
    <row r="564" spans="3:8" x14ac:dyDescent="0.2">
      <c r="C564" s="245">
        <v>41763</v>
      </c>
      <c r="D564" s="177">
        <v>521883</v>
      </c>
      <c r="E564" s="177">
        <v>231948</v>
      </c>
      <c r="F564" s="177">
        <v>289935</v>
      </c>
      <c r="G564" s="177">
        <v>347922</v>
      </c>
      <c r="H564" s="178">
        <v>98833</v>
      </c>
    </row>
    <row r="565" spans="3:8" x14ac:dyDescent="0.2">
      <c r="C565" s="245">
        <v>41764</v>
      </c>
      <c r="D565" s="177">
        <v>521883</v>
      </c>
      <c r="E565" s="177">
        <v>231948</v>
      </c>
      <c r="F565" s="177">
        <v>289935</v>
      </c>
      <c r="G565" s="177">
        <v>347922</v>
      </c>
      <c r="H565" s="178">
        <v>98833</v>
      </c>
    </row>
    <row r="566" spans="3:8" x14ac:dyDescent="0.2">
      <c r="C566" s="245">
        <v>41765</v>
      </c>
      <c r="D566" s="177">
        <v>521883</v>
      </c>
      <c r="E566" s="177">
        <v>231948</v>
      </c>
      <c r="F566" s="177">
        <v>289935</v>
      </c>
      <c r="G566" s="177">
        <v>347922</v>
      </c>
      <c r="H566" s="178">
        <v>98833</v>
      </c>
    </row>
    <row r="567" spans="3:8" x14ac:dyDescent="0.2">
      <c r="C567" s="245">
        <v>41766</v>
      </c>
      <c r="D567" s="177">
        <v>521883</v>
      </c>
      <c r="E567" s="177">
        <v>231948</v>
      </c>
      <c r="F567" s="177">
        <v>289935</v>
      </c>
      <c r="G567" s="177">
        <v>347922</v>
      </c>
      <c r="H567" s="178">
        <v>98833</v>
      </c>
    </row>
    <row r="568" spans="3:8" x14ac:dyDescent="0.2">
      <c r="C568" s="245">
        <v>41767</v>
      </c>
      <c r="D568" s="177">
        <v>521883</v>
      </c>
      <c r="E568" s="177">
        <v>231948</v>
      </c>
      <c r="F568" s="177">
        <v>289935</v>
      </c>
      <c r="G568" s="177">
        <v>347922</v>
      </c>
      <c r="H568" s="178">
        <v>98833</v>
      </c>
    </row>
    <row r="569" spans="3:8" x14ac:dyDescent="0.2">
      <c r="C569" s="245">
        <v>41768</v>
      </c>
      <c r="D569" s="177">
        <v>521883</v>
      </c>
      <c r="E569" s="177">
        <v>231948</v>
      </c>
      <c r="F569" s="177">
        <v>289935</v>
      </c>
      <c r="G569" s="177">
        <v>347922</v>
      </c>
      <c r="H569" s="178">
        <v>98833</v>
      </c>
    </row>
    <row r="570" spans="3:8" x14ac:dyDescent="0.2">
      <c r="C570" s="245">
        <v>41769</v>
      </c>
      <c r="D570" s="177">
        <v>521883</v>
      </c>
      <c r="E570" s="177">
        <v>231948</v>
      </c>
      <c r="F570" s="177">
        <v>289935</v>
      </c>
      <c r="G570" s="177">
        <v>347922</v>
      </c>
      <c r="H570" s="178">
        <v>98833</v>
      </c>
    </row>
    <row r="571" spans="3:8" x14ac:dyDescent="0.2">
      <c r="C571" s="245">
        <v>41770</v>
      </c>
      <c r="D571" s="177">
        <v>521883</v>
      </c>
      <c r="E571" s="177">
        <v>231948</v>
      </c>
      <c r="F571" s="177">
        <v>289935</v>
      </c>
      <c r="G571" s="177">
        <v>347922</v>
      </c>
      <c r="H571" s="178">
        <v>98833</v>
      </c>
    </row>
    <row r="572" spans="3:8" x14ac:dyDescent="0.2">
      <c r="C572" s="245">
        <v>41771</v>
      </c>
      <c r="D572" s="177">
        <v>521883</v>
      </c>
      <c r="E572" s="177">
        <v>231948</v>
      </c>
      <c r="F572" s="177">
        <v>289935</v>
      </c>
      <c r="G572" s="177">
        <v>347922</v>
      </c>
      <c r="H572" s="178">
        <v>98833</v>
      </c>
    </row>
    <row r="573" spans="3:8" x14ac:dyDescent="0.2">
      <c r="C573" s="245">
        <v>41772</v>
      </c>
      <c r="D573" s="177">
        <v>521883</v>
      </c>
      <c r="E573" s="177">
        <v>231948</v>
      </c>
      <c r="F573" s="177">
        <v>289935</v>
      </c>
      <c r="G573" s="177">
        <v>347922</v>
      </c>
      <c r="H573" s="178">
        <v>98833</v>
      </c>
    </row>
    <row r="574" spans="3:8" x14ac:dyDescent="0.2">
      <c r="C574" s="245">
        <v>41773</v>
      </c>
      <c r="D574" s="177">
        <v>521883</v>
      </c>
      <c r="E574" s="177">
        <v>231948</v>
      </c>
      <c r="F574" s="177">
        <v>289935</v>
      </c>
      <c r="G574" s="177">
        <v>347922</v>
      </c>
      <c r="H574" s="178">
        <v>98833</v>
      </c>
    </row>
    <row r="575" spans="3:8" x14ac:dyDescent="0.2">
      <c r="C575" s="245">
        <v>41774</v>
      </c>
      <c r="D575" s="177">
        <v>521883</v>
      </c>
      <c r="E575" s="177">
        <v>231948</v>
      </c>
      <c r="F575" s="177">
        <v>289935</v>
      </c>
      <c r="G575" s="177">
        <v>347922</v>
      </c>
      <c r="H575" s="178">
        <v>98833</v>
      </c>
    </row>
    <row r="576" spans="3:8" x14ac:dyDescent="0.2">
      <c r="C576" s="245">
        <v>41775</v>
      </c>
      <c r="D576" s="177">
        <v>521883</v>
      </c>
      <c r="E576" s="177">
        <v>231948</v>
      </c>
      <c r="F576" s="177">
        <v>289935</v>
      </c>
      <c r="G576" s="177">
        <v>347922</v>
      </c>
      <c r="H576" s="178">
        <v>98833</v>
      </c>
    </row>
    <row r="577" spans="3:8" x14ac:dyDescent="0.2">
      <c r="C577" s="245">
        <v>41776</v>
      </c>
      <c r="D577" s="177">
        <v>521883</v>
      </c>
      <c r="E577" s="177">
        <v>231948</v>
      </c>
      <c r="F577" s="177">
        <v>289935</v>
      </c>
      <c r="G577" s="177">
        <v>347922</v>
      </c>
      <c r="H577" s="178">
        <v>98833</v>
      </c>
    </row>
    <row r="578" spans="3:8" x14ac:dyDescent="0.2">
      <c r="C578" s="245">
        <v>41777</v>
      </c>
      <c r="D578" s="177">
        <v>521883</v>
      </c>
      <c r="E578" s="177">
        <v>231948</v>
      </c>
      <c r="F578" s="177">
        <v>289935</v>
      </c>
      <c r="G578" s="177">
        <v>347922</v>
      </c>
      <c r="H578" s="178">
        <v>98833</v>
      </c>
    </row>
    <row r="579" spans="3:8" x14ac:dyDescent="0.2">
      <c r="C579" s="245">
        <v>41778</v>
      </c>
      <c r="D579" s="177">
        <v>521883</v>
      </c>
      <c r="E579" s="177">
        <v>231948</v>
      </c>
      <c r="F579" s="177">
        <v>289935</v>
      </c>
      <c r="G579" s="177">
        <v>347922</v>
      </c>
      <c r="H579" s="178">
        <v>98833</v>
      </c>
    </row>
    <row r="580" spans="3:8" x14ac:dyDescent="0.2">
      <c r="C580" s="245">
        <v>41779</v>
      </c>
      <c r="D580" s="177">
        <v>521883</v>
      </c>
      <c r="E580" s="177">
        <v>231948</v>
      </c>
      <c r="F580" s="177">
        <v>289935</v>
      </c>
      <c r="G580" s="177">
        <v>347922</v>
      </c>
      <c r="H580" s="178">
        <v>98833</v>
      </c>
    </row>
    <row r="581" spans="3:8" x14ac:dyDescent="0.2">
      <c r="C581" s="245">
        <v>41780</v>
      </c>
      <c r="D581" s="177">
        <v>521883</v>
      </c>
      <c r="E581" s="177">
        <v>231948</v>
      </c>
      <c r="F581" s="177">
        <v>289935</v>
      </c>
      <c r="G581" s="177">
        <v>347922</v>
      </c>
      <c r="H581" s="178">
        <v>98833</v>
      </c>
    </row>
    <row r="582" spans="3:8" x14ac:dyDescent="0.2">
      <c r="C582" s="245">
        <v>41781</v>
      </c>
      <c r="D582" s="177">
        <v>521883</v>
      </c>
      <c r="E582" s="177">
        <v>231948</v>
      </c>
      <c r="F582" s="177">
        <v>289935</v>
      </c>
      <c r="G582" s="177">
        <v>347922</v>
      </c>
      <c r="H582" s="178">
        <v>98833</v>
      </c>
    </row>
    <row r="583" spans="3:8" x14ac:dyDescent="0.2">
      <c r="C583" s="245">
        <v>41782</v>
      </c>
      <c r="D583" s="177">
        <v>521883</v>
      </c>
      <c r="E583" s="177">
        <v>231948</v>
      </c>
      <c r="F583" s="177">
        <v>289935</v>
      </c>
      <c r="G583" s="177">
        <v>347922</v>
      </c>
      <c r="H583" s="178">
        <v>98833</v>
      </c>
    </row>
    <row r="584" spans="3:8" x14ac:dyDescent="0.2">
      <c r="C584" s="245">
        <v>41783</v>
      </c>
      <c r="D584" s="177">
        <v>521883</v>
      </c>
      <c r="E584" s="177">
        <v>231948</v>
      </c>
      <c r="F584" s="177">
        <v>289935</v>
      </c>
      <c r="G584" s="177">
        <v>347922</v>
      </c>
      <c r="H584" s="178">
        <v>98833</v>
      </c>
    </row>
    <row r="585" spans="3:8" x14ac:dyDescent="0.2">
      <c r="C585" s="245">
        <v>41784</v>
      </c>
      <c r="D585" s="177">
        <v>521883</v>
      </c>
      <c r="E585" s="177">
        <v>231948</v>
      </c>
      <c r="F585" s="177">
        <v>289935</v>
      </c>
      <c r="G585" s="177">
        <v>347922</v>
      </c>
      <c r="H585" s="178">
        <v>98833</v>
      </c>
    </row>
    <row r="586" spans="3:8" x14ac:dyDescent="0.2">
      <c r="C586" s="245">
        <v>41785</v>
      </c>
      <c r="D586" s="177">
        <v>521883</v>
      </c>
      <c r="E586" s="177">
        <v>231948</v>
      </c>
      <c r="F586" s="177">
        <v>289935</v>
      </c>
      <c r="G586" s="177">
        <v>347922</v>
      </c>
      <c r="H586" s="178">
        <v>98833</v>
      </c>
    </row>
    <row r="587" spans="3:8" x14ac:dyDescent="0.2">
      <c r="C587" s="245">
        <v>41786</v>
      </c>
      <c r="D587" s="177">
        <v>521883</v>
      </c>
      <c r="E587" s="177">
        <v>231948</v>
      </c>
      <c r="F587" s="177">
        <v>289935</v>
      </c>
      <c r="G587" s="177">
        <v>347922</v>
      </c>
      <c r="H587" s="178">
        <v>98833</v>
      </c>
    </row>
    <row r="588" spans="3:8" x14ac:dyDescent="0.2">
      <c r="C588" s="245">
        <v>41787</v>
      </c>
      <c r="D588" s="177">
        <v>521883</v>
      </c>
      <c r="E588" s="177">
        <v>231948</v>
      </c>
      <c r="F588" s="177">
        <v>289935</v>
      </c>
      <c r="G588" s="177">
        <v>347922</v>
      </c>
      <c r="H588" s="178">
        <v>98833</v>
      </c>
    </row>
    <row r="589" spans="3:8" x14ac:dyDescent="0.2">
      <c r="C589" s="245">
        <v>41788</v>
      </c>
      <c r="D589" s="177">
        <v>521883</v>
      </c>
      <c r="E589" s="177">
        <v>231948</v>
      </c>
      <c r="F589" s="177">
        <v>289935</v>
      </c>
      <c r="G589" s="177">
        <v>347922</v>
      </c>
      <c r="H589" s="178">
        <v>98833</v>
      </c>
    </row>
    <row r="590" spans="3:8" x14ac:dyDescent="0.2">
      <c r="C590" s="245">
        <v>41789</v>
      </c>
      <c r="D590" s="177">
        <v>521883</v>
      </c>
      <c r="E590" s="177">
        <v>231948</v>
      </c>
      <c r="F590" s="177">
        <v>289935</v>
      </c>
      <c r="G590" s="177">
        <v>347922</v>
      </c>
      <c r="H590" s="178">
        <v>98833</v>
      </c>
    </row>
    <row r="591" spans="3:8" x14ac:dyDescent="0.2">
      <c r="C591" s="245">
        <v>41790</v>
      </c>
      <c r="D591" s="177">
        <v>521883</v>
      </c>
      <c r="E591" s="177">
        <v>231948</v>
      </c>
      <c r="F591" s="177">
        <v>289935</v>
      </c>
      <c r="G591" s="177">
        <v>347922</v>
      </c>
      <c r="H591" s="178">
        <v>98833</v>
      </c>
    </row>
    <row r="592" spans="3:8" x14ac:dyDescent="0.2">
      <c r="C592" s="245">
        <v>41791</v>
      </c>
      <c r="D592" s="177">
        <v>521883</v>
      </c>
      <c r="E592" s="177">
        <v>231948</v>
      </c>
      <c r="F592" s="177">
        <v>289935</v>
      </c>
      <c r="G592" s="177">
        <v>347922</v>
      </c>
      <c r="H592" s="178">
        <v>98833</v>
      </c>
    </row>
    <row r="593" spans="3:8" x14ac:dyDescent="0.2">
      <c r="C593" s="245">
        <v>41792</v>
      </c>
      <c r="D593" s="177">
        <v>521883</v>
      </c>
      <c r="E593" s="177">
        <v>231948</v>
      </c>
      <c r="F593" s="177">
        <v>289935</v>
      </c>
      <c r="G593" s="177">
        <v>347922</v>
      </c>
      <c r="H593" s="178">
        <v>98833</v>
      </c>
    </row>
    <row r="594" spans="3:8" x14ac:dyDescent="0.2">
      <c r="C594" s="245">
        <v>41793</v>
      </c>
      <c r="D594" s="177">
        <v>521883</v>
      </c>
      <c r="E594" s="177">
        <v>231948</v>
      </c>
      <c r="F594" s="177">
        <v>289935</v>
      </c>
      <c r="G594" s="177">
        <v>347922</v>
      </c>
      <c r="H594" s="178">
        <v>98833</v>
      </c>
    </row>
    <row r="595" spans="3:8" x14ac:dyDescent="0.2">
      <c r="C595" s="245">
        <v>41794</v>
      </c>
      <c r="D595" s="177">
        <v>521883</v>
      </c>
      <c r="E595" s="177">
        <v>231948</v>
      </c>
      <c r="F595" s="177">
        <v>289935</v>
      </c>
      <c r="G595" s="177">
        <v>347922</v>
      </c>
      <c r="H595" s="178">
        <v>98833</v>
      </c>
    </row>
    <row r="596" spans="3:8" x14ac:dyDescent="0.2">
      <c r="C596" s="245">
        <v>41795</v>
      </c>
      <c r="D596" s="177">
        <v>521883</v>
      </c>
      <c r="E596" s="177">
        <v>231948</v>
      </c>
      <c r="F596" s="177">
        <v>289935</v>
      </c>
      <c r="G596" s="177">
        <v>347922</v>
      </c>
      <c r="H596" s="178">
        <v>98833</v>
      </c>
    </row>
    <row r="597" spans="3:8" x14ac:dyDescent="0.2">
      <c r="C597" s="245">
        <v>41796</v>
      </c>
      <c r="D597" s="177">
        <v>521883</v>
      </c>
      <c r="E597" s="177">
        <v>231948</v>
      </c>
      <c r="F597" s="177">
        <v>289935</v>
      </c>
      <c r="G597" s="177">
        <v>347922</v>
      </c>
      <c r="H597" s="178">
        <v>98833</v>
      </c>
    </row>
    <row r="598" spans="3:8" x14ac:dyDescent="0.2">
      <c r="C598" s="245">
        <v>41797</v>
      </c>
      <c r="D598" s="177">
        <v>521883</v>
      </c>
      <c r="E598" s="177">
        <v>231948</v>
      </c>
      <c r="F598" s="177">
        <v>289935</v>
      </c>
      <c r="G598" s="177">
        <v>347922</v>
      </c>
      <c r="H598" s="178">
        <v>98833</v>
      </c>
    </row>
    <row r="599" spans="3:8" x14ac:dyDescent="0.2">
      <c r="C599" s="245">
        <v>41798</v>
      </c>
      <c r="D599" s="177">
        <v>521883</v>
      </c>
      <c r="E599" s="177">
        <v>231948</v>
      </c>
      <c r="F599" s="177">
        <v>289935</v>
      </c>
      <c r="G599" s="177">
        <v>347922</v>
      </c>
      <c r="H599" s="178">
        <v>98833</v>
      </c>
    </row>
    <row r="600" spans="3:8" x14ac:dyDescent="0.2">
      <c r="C600" s="245">
        <v>41799</v>
      </c>
      <c r="D600" s="177">
        <v>521883</v>
      </c>
      <c r="E600" s="177">
        <v>231948</v>
      </c>
      <c r="F600" s="177">
        <v>289935</v>
      </c>
      <c r="G600" s="177">
        <v>347922</v>
      </c>
      <c r="H600" s="178">
        <v>98833</v>
      </c>
    </row>
    <row r="601" spans="3:8" x14ac:dyDescent="0.2">
      <c r="C601" s="245">
        <v>41800</v>
      </c>
      <c r="D601" s="177">
        <v>521883</v>
      </c>
      <c r="E601" s="177">
        <v>231948</v>
      </c>
      <c r="F601" s="177">
        <v>289935</v>
      </c>
      <c r="G601" s="177">
        <v>347922</v>
      </c>
      <c r="H601" s="178">
        <v>98833</v>
      </c>
    </row>
    <row r="602" spans="3:8" x14ac:dyDescent="0.2">
      <c r="C602" s="245">
        <v>41801</v>
      </c>
      <c r="D602" s="177">
        <v>521883</v>
      </c>
      <c r="E602" s="177">
        <v>231948</v>
      </c>
      <c r="F602" s="177">
        <v>289935</v>
      </c>
      <c r="G602" s="177">
        <v>347922</v>
      </c>
      <c r="H602" s="178">
        <v>98833</v>
      </c>
    </row>
    <row r="603" spans="3:8" x14ac:dyDescent="0.2">
      <c r="C603" s="245">
        <v>41802</v>
      </c>
      <c r="D603" s="177">
        <v>521883</v>
      </c>
      <c r="E603" s="177">
        <v>231948</v>
      </c>
      <c r="F603" s="177">
        <v>289935</v>
      </c>
      <c r="G603" s="177">
        <v>347922</v>
      </c>
      <c r="H603" s="178">
        <v>98833</v>
      </c>
    </row>
    <row r="604" spans="3:8" x14ac:dyDescent="0.2">
      <c r="C604" s="245">
        <v>41803</v>
      </c>
      <c r="D604" s="177">
        <v>521883</v>
      </c>
      <c r="E604" s="177">
        <v>231948</v>
      </c>
      <c r="F604" s="177">
        <v>289935</v>
      </c>
      <c r="G604" s="177">
        <v>347922</v>
      </c>
      <c r="H604" s="178">
        <v>98833</v>
      </c>
    </row>
    <row r="605" spans="3:8" x14ac:dyDescent="0.2">
      <c r="C605" s="245">
        <v>41804</v>
      </c>
      <c r="D605" s="177">
        <v>521883</v>
      </c>
      <c r="E605" s="177">
        <v>231948</v>
      </c>
      <c r="F605" s="177">
        <v>289935</v>
      </c>
      <c r="G605" s="177">
        <v>347922</v>
      </c>
      <c r="H605" s="178">
        <v>98833</v>
      </c>
    </row>
    <row r="606" spans="3:8" x14ac:dyDescent="0.2">
      <c r="C606" s="245">
        <v>41805</v>
      </c>
      <c r="D606" s="177">
        <v>521883</v>
      </c>
      <c r="E606" s="177">
        <v>231948</v>
      </c>
      <c r="F606" s="177">
        <v>289935</v>
      </c>
      <c r="G606" s="177">
        <v>347922</v>
      </c>
      <c r="H606" s="178">
        <v>98833</v>
      </c>
    </row>
    <row r="607" spans="3:8" x14ac:dyDescent="0.2">
      <c r="C607" s="245">
        <v>41806</v>
      </c>
      <c r="D607" s="177">
        <v>521883</v>
      </c>
      <c r="E607" s="177">
        <v>231948</v>
      </c>
      <c r="F607" s="177">
        <v>289935</v>
      </c>
      <c r="G607" s="177">
        <v>347922</v>
      </c>
      <c r="H607" s="178">
        <v>98833</v>
      </c>
    </row>
    <row r="608" spans="3:8" x14ac:dyDescent="0.2">
      <c r="C608" s="245">
        <v>41807</v>
      </c>
      <c r="D608" s="177">
        <v>521883</v>
      </c>
      <c r="E608" s="177">
        <v>231948</v>
      </c>
      <c r="F608" s="177">
        <v>289935</v>
      </c>
      <c r="G608" s="177">
        <v>347922</v>
      </c>
      <c r="H608" s="178">
        <v>98833</v>
      </c>
    </row>
    <row r="609" spans="3:8" x14ac:dyDescent="0.2">
      <c r="C609" s="245">
        <v>41808</v>
      </c>
      <c r="D609" s="177">
        <v>521883</v>
      </c>
      <c r="E609" s="177">
        <v>231948</v>
      </c>
      <c r="F609" s="177">
        <v>289935</v>
      </c>
      <c r="G609" s="177">
        <v>347922</v>
      </c>
      <c r="H609" s="178">
        <v>98833</v>
      </c>
    </row>
    <row r="610" spans="3:8" x14ac:dyDescent="0.2">
      <c r="C610" s="245">
        <v>41809</v>
      </c>
      <c r="D610" s="177">
        <v>521883</v>
      </c>
      <c r="E610" s="177">
        <v>231948</v>
      </c>
      <c r="F610" s="177">
        <v>289935</v>
      </c>
      <c r="G610" s="177">
        <v>347922</v>
      </c>
      <c r="H610" s="178">
        <v>98833</v>
      </c>
    </row>
    <row r="611" spans="3:8" x14ac:dyDescent="0.2">
      <c r="C611" s="245">
        <v>41810</v>
      </c>
      <c r="D611" s="177">
        <v>521883</v>
      </c>
      <c r="E611" s="177">
        <v>231948</v>
      </c>
      <c r="F611" s="177">
        <v>289935</v>
      </c>
      <c r="G611" s="177">
        <v>347922</v>
      </c>
      <c r="H611" s="178">
        <v>98833</v>
      </c>
    </row>
    <row r="612" spans="3:8" x14ac:dyDescent="0.2">
      <c r="C612" s="245">
        <v>41811</v>
      </c>
      <c r="D612" s="177">
        <v>521883</v>
      </c>
      <c r="E612" s="177">
        <v>231948</v>
      </c>
      <c r="F612" s="177">
        <v>289935</v>
      </c>
      <c r="G612" s="177">
        <v>347922</v>
      </c>
      <c r="H612" s="178">
        <v>98833</v>
      </c>
    </row>
    <row r="613" spans="3:8" x14ac:dyDescent="0.2">
      <c r="C613" s="245">
        <v>41812</v>
      </c>
      <c r="D613" s="177">
        <v>521883</v>
      </c>
      <c r="E613" s="177">
        <v>231948</v>
      </c>
      <c r="F613" s="177">
        <v>289935</v>
      </c>
      <c r="G613" s="177">
        <v>347922</v>
      </c>
      <c r="H613" s="178">
        <v>98833</v>
      </c>
    </row>
    <row r="614" spans="3:8" x14ac:dyDescent="0.2">
      <c r="C614" s="245">
        <v>41813</v>
      </c>
      <c r="D614" s="177">
        <v>521883</v>
      </c>
      <c r="E614" s="177">
        <v>231948</v>
      </c>
      <c r="F614" s="177">
        <v>289935</v>
      </c>
      <c r="G614" s="177">
        <v>347922</v>
      </c>
      <c r="H614" s="178">
        <v>98833</v>
      </c>
    </row>
    <row r="615" spans="3:8" x14ac:dyDescent="0.2">
      <c r="C615" s="245">
        <v>41814</v>
      </c>
      <c r="D615" s="177">
        <v>521883</v>
      </c>
      <c r="E615" s="177">
        <v>231948</v>
      </c>
      <c r="F615" s="177">
        <v>289935</v>
      </c>
      <c r="G615" s="177">
        <v>347922</v>
      </c>
      <c r="H615" s="178">
        <v>98833</v>
      </c>
    </row>
    <row r="616" spans="3:8" x14ac:dyDescent="0.2">
      <c r="C616" s="245">
        <v>41815</v>
      </c>
      <c r="D616" s="177">
        <v>521883</v>
      </c>
      <c r="E616" s="177">
        <v>231948</v>
      </c>
      <c r="F616" s="177">
        <v>289935</v>
      </c>
      <c r="G616" s="177">
        <v>347922</v>
      </c>
      <c r="H616" s="178">
        <v>98833</v>
      </c>
    </row>
    <row r="617" spans="3:8" x14ac:dyDescent="0.2">
      <c r="C617" s="245">
        <v>41816</v>
      </c>
      <c r="D617" s="177">
        <v>521883</v>
      </c>
      <c r="E617" s="177">
        <v>231948</v>
      </c>
      <c r="F617" s="177">
        <v>289935</v>
      </c>
      <c r="G617" s="177">
        <v>347922</v>
      </c>
      <c r="H617" s="178">
        <v>98833</v>
      </c>
    </row>
    <row r="618" spans="3:8" x14ac:dyDescent="0.2">
      <c r="C618" s="245">
        <v>41817</v>
      </c>
      <c r="D618" s="177">
        <v>521883</v>
      </c>
      <c r="E618" s="177">
        <v>231948</v>
      </c>
      <c r="F618" s="177">
        <v>289935</v>
      </c>
      <c r="G618" s="177">
        <v>347922</v>
      </c>
      <c r="H618" s="178">
        <v>98833</v>
      </c>
    </row>
    <row r="619" spans="3:8" x14ac:dyDescent="0.2">
      <c r="C619" s="245">
        <v>41818</v>
      </c>
      <c r="D619" s="177">
        <v>521883</v>
      </c>
      <c r="E619" s="177">
        <v>231948</v>
      </c>
      <c r="F619" s="177">
        <v>289935</v>
      </c>
      <c r="G619" s="177">
        <v>347922</v>
      </c>
      <c r="H619" s="178">
        <v>98833</v>
      </c>
    </row>
    <row r="620" spans="3:8" x14ac:dyDescent="0.2">
      <c r="C620" s="245">
        <v>41819</v>
      </c>
      <c r="D620" s="177">
        <v>521883</v>
      </c>
      <c r="E620" s="177">
        <v>231948</v>
      </c>
      <c r="F620" s="177">
        <v>289935</v>
      </c>
      <c r="G620" s="177">
        <v>347922</v>
      </c>
      <c r="H620" s="178">
        <v>98833</v>
      </c>
    </row>
    <row r="621" spans="3:8" x14ac:dyDescent="0.2">
      <c r="C621" s="245">
        <v>41820</v>
      </c>
      <c r="D621" s="177">
        <v>521883</v>
      </c>
      <c r="E621" s="177">
        <v>231948</v>
      </c>
      <c r="F621" s="177">
        <v>289935</v>
      </c>
      <c r="G621" s="177">
        <v>347922</v>
      </c>
      <c r="H621" s="178">
        <v>98833</v>
      </c>
    </row>
    <row r="622" spans="3:8" x14ac:dyDescent="0.2">
      <c r="C622" s="245">
        <v>41821</v>
      </c>
      <c r="D622" s="177">
        <v>521883</v>
      </c>
      <c r="E622" s="177">
        <v>231948</v>
      </c>
      <c r="F622" s="177">
        <v>289935</v>
      </c>
      <c r="G622" s="177">
        <v>347922</v>
      </c>
      <c r="H622" s="178">
        <v>98833</v>
      </c>
    </row>
    <row r="623" spans="3:8" x14ac:dyDescent="0.2">
      <c r="C623" s="245">
        <v>41822</v>
      </c>
      <c r="D623" s="177">
        <v>521883</v>
      </c>
      <c r="E623" s="177">
        <v>231948</v>
      </c>
      <c r="F623" s="177">
        <v>289935</v>
      </c>
      <c r="G623" s="177">
        <v>347922</v>
      </c>
      <c r="H623" s="178">
        <v>98833</v>
      </c>
    </row>
    <row r="624" spans="3:8" x14ac:dyDescent="0.2">
      <c r="C624" s="245">
        <v>41823</v>
      </c>
      <c r="D624" s="177">
        <v>521883</v>
      </c>
      <c r="E624" s="177">
        <v>231948</v>
      </c>
      <c r="F624" s="177">
        <v>289935</v>
      </c>
      <c r="G624" s="177">
        <v>347922</v>
      </c>
      <c r="H624" s="178">
        <v>98833</v>
      </c>
    </row>
    <row r="625" spans="3:8" x14ac:dyDescent="0.2">
      <c r="C625" s="245">
        <v>41824</v>
      </c>
      <c r="D625" s="177">
        <v>521883</v>
      </c>
      <c r="E625" s="177">
        <v>231948</v>
      </c>
      <c r="F625" s="177">
        <v>289935</v>
      </c>
      <c r="G625" s="177">
        <v>347922</v>
      </c>
      <c r="H625" s="178">
        <v>98833</v>
      </c>
    </row>
    <row r="626" spans="3:8" x14ac:dyDescent="0.2">
      <c r="C626" s="245">
        <v>41825</v>
      </c>
      <c r="D626" s="177">
        <v>521883</v>
      </c>
      <c r="E626" s="177">
        <v>231948</v>
      </c>
      <c r="F626" s="177">
        <v>289935</v>
      </c>
      <c r="G626" s="177">
        <v>347922</v>
      </c>
      <c r="H626" s="178">
        <v>98833</v>
      </c>
    </row>
    <row r="627" spans="3:8" x14ac:dyDescent="0.2">
      <c r="C627" s="245">
        <v>41826</v>
      </c>
      <c r="D627" s="177">
        <v>521883</v>
      </c>
      <c r="E627" s="177">
        <v>231948</v>
      </c>
      <c r="F627" s="177">
        <v>289935</v>
      </c>
      <c r="G627" s="177">
        <v>347922</v>
      </c>
      <c r="H627" s="178">
        <v>98833</v>
      </c>
    </row>
    <row r="628" spans="3:8" x14ac:dyDescent="0.2">
      <c r="C628" s="245">
        <v>41827</v>
      </c>
      <c r="D628" s="177">
        <v>521883</v>
      </c>
      <c r="E628" s="177">
        <v>231948</v>
      </c>
      <c r="F628" s="177">
        <v>289935</v>
      </c>
      <c r="G628" s="177">
        <v>347922</v>
      </c>
      <c r="H628" s="178">
        <v>98833</v>
      </c>
    </row>
    <row r="629" spans="3:8" x14ac:dyDescent="0.2">
      <c r="C629" s="245">
        <v>41828</v>
      </c>
      <c r="D629" s="177">
        <v>521883</v>
      </c>
      <c r="E629" s="177">
        <v>231948</v>
      </c>
      <c r="F629" s="177">
        <v>289935</v>
      </c>
      <c r="G629" s="177">
        <v>347922</v>
      </c>
      <c r="H629" s="178">
        <v>98833</v>
      </c>
    </row>
    <row r="630" spans="3:8" x14ac:dyDescent="0.2">
      <c r="C630" s="245">
        <v>41829</v>
      </c>
      <c r="D630" s="177">
        <v>521883</v>
      </c>
      <c r="E630" s="177">
        <v>231948</v>
      </c>
      <c r="F630" s="177">
        <v>289935</v>
      </c>
      <c r="G630" s="177">
        <v>347922</v>
      </c>
      <c r="H630" s="178">
        <v>98833</v>
      </c>
    </row>
    <row r="631" spans="3:8" x14ac:dyDescent="0.2">
      <c r="C631" s="245">
        <v>41830</v>
      </c>
      <c r="D631" s="177">
        <v>521883</v>
      </c>
      <c r="E631" s="177">
        <v>231948</v>
      </c>
      <c r="F631" s="177">
        <v>289935</v>
      </c>
      <c r="G631" s="177">
        <v>347922</v>
      </c>
      <c r="H631" s="178">
        <v>98833</v>
      </c>
    </row>
    <row r="632" spans="3:8" x14ac:dyDescent="0.2">
      <c r="C632" s="245">
        <v>41831</v>
      </c>
      <c r="D632" s="177">
        <v>521883</v>
      </c>
      <c r="E632" s="177">
        <v>231948</v>
      </c>
      <c r="F632" s="177">
        <v>289935</v>
      </c>
      <c r="G632" s="177">
        <v>347922</v>
      </c>
      <c r="H632" s="178">
        <v>98833</v>
      </c>
    </row>
    <row r="633" spans="3:8" x14ac:dyDescent="0.2">
      <c r="C633" s="245">
        <v>41832</v>
      </c>
      <c r="D633" s="177">
        <v>521883</v>
      </c>
      <c r="E633" s="177">
        <v>231948</v>
      </c>
      <c r="F633" s="177">
        <v>289935</v>
      </c>
      <c r="G633" s="177">
        <v>347922</v>
      </c>
      <c r="H633" s="178">
        <v>98833</v>
      </c>
    </row>
    <row r="634" spans="3:8" x14ac:dyDescent="0.2">
      <c r="C634" s="245">
        <v>41833</v>
      </c>
      <c r="D634" s="177">
        <v>521883</v>
      </c>
      <c r="E634" s="177">
        <v>231948</v>
      </c>
      <c r="F634" s="177">
        <v>289935</v>
      </c>
      <c r="G634" s="177">
        <v>347922</v>
      </c>
      <c r="H634" s="178">
        <v>98833</v>
      </c>
    </row>
    <row r="635" spans="3:8" x14ac:dyDescent="0.2">
      <c r="C635" s="245">
        <v>41834</v>
      </c>
      <c r="D635" s="177">
        <v>521883</v>
      </c>
      <c r="E635" s="177">
        <v>231948</v>
      </c>
      <c r="F635" s="177">
        <v>289935</v>
      </c>
      <c r="G635" s="177">
        <v>347922</v>
      </c>
      <c r="H635" s="178">
        <v>98833</v>
      </c>
    </row>
    <row r="636" spans="3:8" x14ac:dyDescent="0.2">
      <c r="C636" s="245">
        <v>41835</v>
      </c>
      <c r="D636" s="177">
        <v>521883</v>
      </c>
      <c r="E636" s="177">
        <v>231948</v>
      </c>
      <c r="F636" s="177">
        <v>289935</v>
      </c>
      <c r="G636" s="177">
        <v>347922</v>
      </c>
      <c r="H636" s="178">
        <v>98833</v>
      </c>
    </row>
    <row r="637" spans="3:8" x14ac:dyDescent="0.2">
      <c r="C637" s="245">
        <v>41836</v>
      </c>
      <c r="D637" s="177">
        <v>521883</v>
      </c>
      <c r="E637" s="177">
        <v>231948</v>
      </c>
      <c r="F637" s="177">
        <v>289935</v>
      </c>
      <c r="G637" s="177">
        <v>347922</v>
      </c>
      <c r="H637" s="178">
        <v>98833</v>
      </c>
    </row>
    <row r="638" spans="3:8" x14ac:dyDescent="0.2">
      <c r="C638" s="245">
        <v>41837</v>
      </c>
      <c r="D638" s="177">
        <v>521883</v>
      </c>
      <c r="E638" s="177">
        <v>231948</v>
      </c>
      <c r="F638" s="177">
        <v>289935</v>
      </c>
      <c r="G638" s="177">
        <v>347922</v>
      </c>
      <c r="H638" s="178">
        <v>98833</v>
      </c>
    </row>
    <row r="639" spans="3:8" x14ac:dyDescent="0.2">
      <c r="C639" s="245">
        <v>41838</v>
      </c>
      <c r="D639" s="177">
        <v>521883</v>
      </c>
      <c r="E639" s="177">
        <v>231948</v>
      </c>
      <c r="F639" s="177">
        <v>289935</v>
      </c>
      <c r="G639" s="177">
        <v>347922</v>
      </c>
      <c r="H639" s="178">
        <v>98833</v>
      </c>
    </row>
    <row r="640" spans="3:8" x14ac:dyDescent="0.2">
      <c r="C640" s="245">
        <v>41839</v>
      </c>
      <c r="D640" s="177">
        <v>521883</v>
      </c>
      <c r="E640" s="177">
        <v>231948</v>
      </c>
      <c r="F640" s="177">
        <v>289935</v>
      </c>
      <c r="G640" s="177">
        <v>347922</v>
      </c>
      <c r="H640" s="178">
        <v>98833</v>
      </c>
    </row>
    <row r="641" spans="3:8" x14ac:dyDescent="0.2">
      <c r="C641" s="245">
        <v>41840</v>
      </c>
      <c r="D641" s="177">
        <v>521883</v>
      </c>
      <c r="E641" s="177">
        <v>231948</v>
      </c>
      <c r="F641" s="177">
        <v>289935</v>
      </c>
      <c r="G641" s="177">
        <v>347922</v>
      </c>
      <c r="H641" s="178">
        <v>98833</v>
      </c>
    </row>
    <row r="642" spans="3:8" x14ac:dyDescent="0.2">
      <c r="C642" s="245">
        <v>41841</v>
      </c>
      <c r="D642" s="177">
        <v>521883</v>
      </c>
      <c r="E642" s="177">
        <v>231948</v>
      </c>
      <c r="F642" s="177">
        <v>289935</v>
      </c>
      <c r="G642" s="177">
        <v>347922</v>
      </c>
      <c r="H642" s="178">
        <v>98833</v>
      </c>
    </row>
    <row r="643" spans="3:8" x14ac:dyDescent="0.2">
      <c r="C643" s="245">
        <v>41842</v>
      </c>
      <c r="D643" s="177">
        <v>521883</v>
      </c>
      <c r="E643" s="177">
        <v>231948</v>
      </c>
      <c r="F643" s="177">
        <v>289935</v>
      </c>
      <c r="G643" s="177">
        <v>347922</v>
      </c>
      <c r="H643" s="178">
        <v>98833</v>
      </c>
    </row>
    <row r="644" spans="3:8" x14ac:dyDescent="0.2">
      <c r="C644" s="245">
        <v>41843</v>
      </c>
      <c r="D644" s="177">
        <v>521883</v>
      </c>
      <c r="E644" s="177">
        <v>231948</v>
      </c>
      <c r="F644" s="177">
        <v>289935</v>
      </c>
      <c r="G644" s="177">
        <v>347922</v>
      </c>
      <c r="H644" s="178">
        <v>98833</v>
      </c>
    </row>
    <row r="645" spans="3:8" x14ac:dyDescent="0.2">
      <c r="C645" s="245">
        <v>41844</v>
      </c>
      <c r="D645" s="177">
        <v>521883</v>
      </c>
      <c r="E645" s="177">
        <v>231948</v>
      </c>
      <c r="F645" s="177">
        <v>289935</v>
      </c>
      <c r="G645" s="177">
        <v>347922</v>
      </c>
      <c r="H645" s="178">
        <v>98833</v>
      </c>
    </row>
    <row r="646" spans="3:8" x14ac:dyDescent="0.2">
      <c r="C646" s="245">
        <v>41845</v>
      </c>
      <c r="D646" s="177">
        <v>521883</v>
      </c>
      <c r="E646" s="177">
        <v>231948</v>
      </c>
      <c r="F646" s="177">
        <v>289935</v>
      </c>
      <c r="G646" s="177">
        <v>347922</v>
      </c>
      <c r="H646" s="178">
        <v>98833</v>
      </c>
    </row>
    <row r="647" spans="3:8" x14ac:dyDescent="0.2">
      <c r="C647" s="245">
        <v>41846</v>
      </c>
      <c r="D647" s="177">
        <v>521883</v>
      </c>
      <c r="E647" s="177">
        <v>231948</v>
      </c>
      <c r="F647" s="177">
        <v>289935</v>
      </c>
      <c r="G647" s="177">
        <v>347922</v>
      </c>
      <c r="H647" s="178">
        <v>98833</v>
      </c>
    </row>
    <row r="648" spans="3:8" x14ac:dyDescent="0.2">
      <c r="C648" s="245">
        <v>41847</v>
      </c>
      <c r="D648" s="177">
        <v>521883</v>
      </c>
      <c r="E648" s="177">
        <v>231948</v>
      </c>
      <c r="F648" s="177">
        <v>289935</v>
      </c>
      <c r="G648" s="177">
        <v>347922</v>
      </c>
      <c r="H648" s="178">
        <v>98833</v>
      </c>
    </row>
    <row r="649" spans="3:8" x14ac:dyDescent="0.2">
      <c r="C649" s="245">
        <v>41848</v>
      </c>
      <c r="D649" s="177">
        <v>521883</v>
      </c>
      <c r="E649" s="177">
        <v>231948</v>
      </c>
      <c r="F649" s="177">
        <v>289935</v>
      </c>
      <c r="G649" s="177">
        <v>347922</v>
      </c>
      <c r="H649" s="178">
        <v>98833</v>
      </c>
    </row>
    <row r="650" spans="3:8" x14ac:dyDescent="0.2">
      <c r="C650" s="245">
        <v>41849</v>
      </c>
      <c r="D650" s="177">
        <v>521883</v>
      </c>
      <c r="E650" s="177">
        <v>231948</v>
      </c>
      <c r="F650" s="177">
        <v>289935</v>
      </c>
      <c r="G650" s="177">
        <v>347922</v>
      </c>
      <c r="H650" s="178">
        <v>98833</v>
      </c>
    </row>
    <row r="651" spans="3:8" x14ac:dyDescent="0.2">
      <c r="C651" s="245">
        <v>41850</v>
      </c>
      <c r="D651" s="177">
        <v>521883</v>
      </c>
      <c r="E651" s="177">
        <v>231948</v>
      </c>
      <c r="F651" s="177">
        <v>289935</v>
      </c>
      <c r="G651" s="177">
        <v>347922</v>
      </c>
      <c r="H651" s="178">
        <v>98833</v>
      </c>
    </row>
    <row r="652" spans="3:8" x14ac:dyDescent="0.2">
      <c r="C652" s="245">
        <v>41851</v>
      </c>
      <c r="D652" s="177">
        <v>521883</v>
      </c>
      <c r="E652" s="177">
        <v>231948</v>
      </c>
      <c r="F652" s="177">
        <v>289935</v>
      </c>
      <c r="G652" s="177">
        <v>347922</v>
      </c>
      <c r="H652" s="178">
        <v>98833</v>
      </c>
    </row>
    <row r="653" spans="3:8" x14ac:dyDescent="0.2">
      <c r="C653" s="245">
        <v>41852</v>
      </c>
      <c r="D653" s="177">
        <v>521883</v>
      </c>
      <c r="E653" s="177">
        <v>231948</v>
      </c>
      <c r="F653" s="177">
        <v>289935</v>
      </c>
      <c r="G653" s="177">
        <v>347922</v>
      </c>
      <c r="H653" s="178">
        <v>98833</v>
      </c>
    </row>
    <row r="654" spans="3:8" x14ac:dyDescent="0.2">
      <c r="C654" s="245">
        <v>41853</v>
      </c>
      <c r="D654" s="177">
        <v>521883</v>
      </c>
      <c r="E654" s="177">
        <v>231948</v>
      </c>
      <c r="F654" s="177">
        <v>289935</v>
      </c>
      <c r="G654" s="177">
        <v>347922</v>
      </c>
      <c r="H654" s="178">
        <v>98833</v>
      </c>
    </row>
    <row r="655" spans="3:8" x14ac:dyDescent="0.2">
      <c r="C655" s="245">
        <v>41854</v>
      </c>
      <c r="D655" s="177">
        <v>521883</v>
      </c>
      <c r="E655" s="177">
        <v>231948</v>
      </c>
      <c r="F655" s="177">
        <v>289935</v>
      </c>
      <c r="G655" s="177">
        <v>347922</v>
      </c>
      <c r="H655" s="178">
        <v>98833</v>
      </c>
    </row>
    <row r="656" spans="3:8" x14ac:dyDescent="0.2">
      <c r="C656" s="245">
        <v>41855</v>
      </c>
      <c r="D656" s="177">
        <v>521883</v>
      </c>
      <c r="E656" s="177">
        <v>231948</v>
      </c>
      <c r="F656" s="177">
        <v>289935</v>
      </c>
      <c r="G656" s="177">
        <v>347922</v>
      </c>
      <c r="H656" s="178">
        <v>98833</v>
      </c>
    </row>
    <row r="657" spans="3:8" x14ac:dyDescent="0.2">
      <c r="C657" s="245">
        <v>41856</v>
      </c>
      <c r="D657" s="177">
        <v>521883</v>
      </c>
      <c r="E657" s="177">
        <v>231948</v>
      </c>
      <c r="F657" s="177">
        <v>289935</v>
      </c>
      <c r="G657" s="177">
        <v>347922</v>
      </c>
      <c r="H657" s="178">
        <v>98833</v>
      </c>
    </row>
    <row r="658" spans="3:8" x14ac:dyDescent="0.2">
      <c r="C658" s="245">
        <v>41857</v>
      </c>
      <c r="D658" s="177">
        <v>521883</v>
      </c>
      <c r="E658" s="177">
        <v>231948</v>
      </c>
      <c r="F658" s="177">
        <v>289935</v>
      </c>
      <c r="G658" s="177">
        <v>347922</v>
      </c>
      <c r="H658" s="178">
        <v>98833</v>
      </c>
    </row>
    <row r="659" spans="3:8" x14ac:dyDescent="0.2">
      <c r="C659" s="245">
        <v>41858</v>
      </c>
      <c r="D659" s="177">
        <v>521883</v>
      </c>
      <c r="E659" s="177">
        <v>231948</v>
      </c>
      <c r="F659" s="177">
        <v>289935</v>
      </c>
      <c r="G659" s="177">
        <v>347922</v>
      </c>
      <c r="H659" s="178">
        <v>98833</v>
      </c>
    </row>
    <row r="660" spans="3:8" x14ac:dyDescent="0.2">
      <c r="C660" s="245">
        <v>41859</v>
      </c>
      <c r="D660" s="177">
        <v>521883</v>
      </c>
      <c r="E660" s="177">
        <v>231948</v>
      </c>
      <c r="F660" s="177">
        <v>289935</v>
      </c>
      <c r="G660" s="177">
        <v>347922</v>
      </c>
      <c r="H660" s="178">
        <v>98833</v>
      </c>
    </row>
    <row r="661" spans="3:8" x14ac:dyDescent="0.2">
      <c r="C661" s="245">
        <v>41860</v>
      </c>
      <c r="D661" s="177">
        <v>521883</v>
      </c>
      <c r="E661" s="177">
        <v>231948</v>
      </c>
      <c r="F661" s="177">
        <v>289935</v>
      </c>
      <c r="G661" s="177">
        <v>347922</v>
      </c>
      <c r="H661" s="178">
        <v>98833</v>
      </c>
    </row>
    <row r="662" spans="3:8" x14ac:dyDescent="0.2">
      <c r="C662" s="245">
        <v>41861</v>
      </c>
      <c r="D662" s="177">
        <v>521883</v>
      </c>
      <c r="E662" s="177">
        <v>231948</v>
      </c>
      <c r="F662" s="177">
        <v>289935</v>
      </c>
      <c r="G662" s="177">
        <v>347922</v>
      </c>
      <c r="H662" s="178">
        <v>98833</v>
      </c>
    </row>
    <row r="663" spans="3:8" x14ac:dyDescent="0.2">
      <c r="C663" s="245">
        <v>41862</v>
      </c>
      <c r="D663" s="177">
        <v>521883</v>
      </c>
      <c r="E663" s="177">
        <v>231948</v>
      </c>
      <c r="F663" s="177">
        <v>289935</v>
      </c>
      <c r="G663" s="177">
        <v>347922</v>
      </c>
      <c r="H663" s="178">
        <v>98833</v>
      </c>
    </row>
    <row r="664" spans="3:8" x14ac:dyDescent="0.2">
      <c r="C664" s="245">
        <v>41863</v>
      </c>
      <c r="D664" s="177">
        <v>521883</v>
      </c>
      <c r="E664" s="177">
        <v>231948</v>
      </c>
      <c r="F664" s="177">
        <v>289935</v>
      </c>
      <c r="G664" s="177">
        <v>347922</v>
      </c>
      <c r="H664" s="178">
        <v>98833</v>
      </c>
    </row>
    <row r="665" spans="3:8" x14ac:dyDescent="0.2">
      <c r="C665" s="245">
        <v>41864</v>
      </c>
      <c r="D665" s="177">
        <v>521883</v>
      </c>
      <c r="E665" s="177">
        <v>231948</v>
      </c>
      <c r="F665" s="177">
        <v>289935</v>
      </c>
      <c r="G665" s="177">
        <v>347922</v>
      </c>
      <c r="H665" s="178">
        <v>98833</v>
      </c>
    </row>
    <row r="666" spans="3:8" x14ac:dyDescent="0.2">
      <c r="C666" s="245">
        <v>41865</v>
      </c>
      <c r="D666" s="177">
        <v>521883</v>
      </c>
      <c r="E666" s="177">
        <v>231948</v>
      </c>
      <c r="F666" s="177">
        <v>289935</v>
      </c>
      <c r="G666" s="177">
        <v>347922</v>
      </c>
      <c r="H666" s="178">
        <v>98833</v>
      </c>
    </row>
    <row r="667" spans="3:8" x14ac:dyDescent="0.2">
      <c r="C667" s="245">
        <v>41866</v>
      </c>
      <c r="D667" s="177">
        <v>521883</v>
      </c>
      <c r="E667" s="177">
        <v>231948</v>
      </c>
      <c r="F667" s="177">
        <v>289935</v>
      </c>
      <c r="G667" s="177">
        <v>347922</v>
      </c>
      <c r="H667" s="178">
        <v>98833</v>
      </c>
    </row>
    <row r="668" spans="3:8" x14ac:dyDescent="0.2">
      <c r="C668" s="245">
        <v>41867</v>
      </c>
      <c r="D668" s="177">
        <v>521883</v>
      </c>
      <c r="E668" s="177">
        <v>231948</v>
      </c>
      <c r="F668" s="177">
        <v>289935</v>
      </c>
      <c r="G668" s="177">
        <v>347922</v>
      </c>
      <c r="H668" s="178">
        <v>98833</v>
      </c>
    </row>
    <row r="669" spans="3:8" x14ac:dyDescent="0.2">
      <c r="C669" s="245">
        <v>41868</v>
      </c>
      <c r="D669" s="177">
        <v>521883</v>
      </c>
      <c r="E669" s="177">
        <v>231948</v>
      </c>
      <c r="F669" s="177">
        <v>289935</v>
      </c>
      <c r="G669" s="177">
        <v>347922</v>
      </c>
      <c r="H669" s="178">
        <v>98833</v>
      </c>
    </row>
    <row r="670" spans="3:8" x14ac:dyDescent="0.2">
      <c r="C670" s="245">
        <v>41869</v>
      </c>
      <c r="D670" s="177">
        <v>521883</v>
      </c>
      <c r="E670" s="177">
        <v>231948</v>
      </c>
      <c r="F670" s="177">
        <v>289935</v>
      </c>
      <c r="G670" s="177">
        <v>347922</v>
      </c>
      <c r="H670" s="178">
        <v>98833</v>
      </c>
    </row>
    <row r="671" spans="3:8" x14ac:dyDescent="0.2">
      <c r="C671" s="245">
        <v>41870</v>
      </c>
      <c r="D671" s="177">
        <v>521883</v>
      </c>
      <c r="E671" s="177">
        <v>231948</v>
      </c>
      <c r="F671" s="177">
        <v>289935</v>
      </c>
      <c r="G671" s="177">
        <v>347922</v>
      </c>
      <c r="H671" s="178">
        <v>98833</v>
      </c>
    </row>
    <row r="672" spans="3:8" x14ac:dyDescent="0.2">
      <c r="C672" s="245">
        <v>41871</v>
      </c>
      <c r="D672" s="177">
        <v>521883</v>
      </c>
      <c r="E672" s="177">
        <v>231948</v>
      </c>
      <c r="F672" s="177">
        <v>289935</v>
      </c>
      <c r="G672" s="177">
        <v>347922</v>
      </c>
      <c r="H672" s="178">
        <v>98833</v>
      </c>
    </row>
    <row r="673" spans="3:8" x14ac:dyDescent="0.2">
      <c r="C673" s="245">
        <v>41872</v>
      </c>
      <c r="D673" s="177">
        <v>521883</v>
      </c>
      <c r="E673" s="177">
        <v>231948</v>
      </c>
      <c r="F673" s="177">
        <v>289935</v>
      </c>
      <c r="G673" s="177">
        <v>347922</v>
      </c>
      <c r="H673" s="178">
        <v>98833</v>
      </c>
    </row>
    <row r="674" spans="3:8" x14ac:dyDescent="0.2">
      <c r="C674" s="245">
        <v>41873</v>
      </c>
      <c r="D674" s="177">
        <v>521883</v>
      </c>
      <c r="E674" s="177">
        <v>231948</v>
      </c>
      <c r="F674" s="177">
        <v>289935</v>
      </c>
      <c r="G674" s="177">
        <v>347922</v>
      </c>
      <c r="H674" s="178">
        <v>98833</v>
      </c>
    </row>
    <row r="675" spans="3:8" x14ac:dyDescent="0.2">
      <c r="C675" s="245">
        <v>41874</v>
      </c>
      <c r="D675" s="177">
        <v>521883</v>
      </c>
      <c r="E675" s="177">
        <v>231948</v>
      </c>
      <c r="F675" s="177">
        <v>289935</v>
      </c>
      <c r="G675" s="177">
        <v>347922</v>
      </c>
      <c r="H675" s="178">
        <v>98833</v>
      </c>
    </row>
    <row r="676" spans="3:8" x14ac:dyDescent="0.2">
      <c r="C676" s="245">
        <v>41875</v>
      </c>
      <c r="D676" s="177">
        <v>521883</v>
      </c>
      <c r="E676" s="177">
        <v>231948</v>
      </c>
      <c r="F676" s="177">
        <v>289935</v>
      </c>
      <c r="G676" s="177">
        <v>347922</v>
      </c>
      <c r="H676" s="178">
        <v>98833</v>
      </c>
    </row>
    <row r="677" spans="3:8" x14ac:dyDescent="0.2">
      <c r="C677" s="245">
        <v>41876</v>
      </c>
      <c r="D677" s="177">
        <v>521883</v>
      </c>
      <c r="E677" s="177">
        <v>231948</v>
      </c>
      <c r="F677" s="177">
        <v>289935</v>
      </c>
      <c r="G677" s="177">
        <v>347922</v>
      </c>
      <c r="H677" s="178">
        <v>98833</v>
      </c>
    </row>
    <row r="678" spans="3:8" x14ac:dyDescent="0.2">
      <c r="C678" s="245">
        <v>41877</v>
      </c>
      <c r="D678" s="177">
        <v>521883</v>
      </c>
      <c r="E678" s="177">
        <v>231948</v>
      </c>
      <c r="F678" s="177">
        <v>289935</v>
      </c>
      <c r="G678" s="177">
        <v>347922</v>
      </c>
      <c r="H678" s="178">
        <v>98833</v>
      </c>
    </row>
    <row r="679" spans="3:8" x14ac:dyDescent="0.2">
      <c r="C679" s="245">
        <v>41878</v>
      </c>
      <c r="D679" s="177">
        <v>521883</v>
      </c>
      <c r="E679" s="177">
        <v>231948</v>
      </c>
      <c r="F679" s="177">
        <v>289935</v>
      </c>
      <c r="G679" s="177">
        <v>347922</v>
      </c>
      <c r="H679" s="178">
        <v>98833</v>
      </c>
    </row>
    <row r="680" spans="3:8" x14ac:dyDescent="0.2">
      <c r="C680" s="245">
        <v>41879</v>
      </c>
      <c r="D680" s="177">
        <v>521883</v>
      </c>
      <c r="E680" s="177">
        <v>231948</v>
      </c>
      <c r="F680" s="177">
        <v>289935</v>
      </c>
      <c r="G680" s="177">
        <v>347922</v>
      </c>
      <c r="H680" s="178">
        <v>98833</v>
      </c>
    </row>
    <row r="681" spans="3:8" x14ac:dyDescent="0.2">
      <c r="C681" s="245">
        <v>41880</v>
      </c>
      <c r="D681" s="177">
        <v>521883</v>
      </c>
      <c r="E681" s="177">
        <v>231948</v>
      </c>
      <c r="F681" s="177">
        <v>289935</v>
      </c>
      <c r="G681" s="177">
        <v>347922</v>
      </c>
      <c r="H681" s="178">
        <v>98833</v>
      </c>
    </row>
    <row r="682" spans="3:8" x14ac:dyDescent="0.2">
      <c r="C682" s="245">
        <v>41881</v>
      </c>
      <c r="D682" s="177">
        <v>521883</v>
      </c>
      <c r="E682" s="177">
        <v>231948</v>
      </c>
      <c r="F682" s="177">
        <v>289935</v>
      </c>
      <c r="G682" s="177">
        <v>347922</v>
      </c>
      <c r="H682" s="178">
        <v>98833</v>
      </c>
    </row>
    <row r="683" spans="3:8" x14ac:dyDescent="0.2">
      <c r="C683" s="245">
        <v>41882</v>
      </c>
      <c r="D683" s="177">
        <v>521883</v>
      </c>
      <c r="E683" s="177">
        <v>231948</v>
      </c>
      <c r="F683" s="177">
        <v>289935</v>
      </c>
      <c r="G683" s="177">
        <v>347922</v>
      </c>
      <c r="H683" s="178">
        <v>98833</v>
      </c>
    </row>
    <row r="684" spans="3:8" x14ac:dyDescent="0.2">
      <c r="C684" s="245">
        <v>41883</v>
      </c>
      <c r="D684" s="177">
        <v>620414</v>
      </c>
      <c r="E684" s="177">
        <v>275740</v>
      </c>
      <c r="F684" s="177">
        <v>344675</v>
      </c>
      <c r="G684" s="177">
        <v>413610</v>
      </c>
      <c r="H684" s="177">
        <v>117493</v>
      </c>
    </row>
    <row r="685" spans="3:8" x14ac:dyDescent="0.2">
      <c r="C685" s="245">
        <v>41884</v>
      </c>
      <c r="D685" s="177">
        <v>620414</v>
      </c>
      <c r="E685" s="177">
        <v>275740</v>
      </c>
      <c r="F685" s="177">
        <v>344675</v>
      </c>
      <c r="G685" s="177">
        <v>413610</v>
      </c>
      <c r="H685" s="177">
        <v>117493</v>
      </c>
    </row>
    <row r="686" spans="3:8" x14ac:dyDescent="0.2">
      <c r="C686" s="245">
        <v>41885</v>
      </c>
      <c r="D686" s="177">
        <v>620414</v>
      </c>
      <c r="E686" s="177">
        <v>275740</v>
      </c>
      <c r="F686" s="177">
        <v>344675</v>
      </c>
      <c r="G686" s="177">
        <v>413610</v>
      </c>
      <c r="H686" s="177">
        <v>117493</v>
      </c>
    </row>
    <row r="687" spans="3:8" x14ac:dyDescent="0.2">
      <c r="C687" s="245">
        <v>41886</v>
      </c>
      <c r="D687" s="177">
        <v>620414</v>
      </c>
      <c r="E687" s="177">
        <v>275740</v>
      </c>
      <c r="F687" s="177">
        <v>344675</v>
      </c>
      <c r="G687" s="177">
        <v>413610</v>
      </c>
      <c r="H687" s="177">
        <v>117493</v>
      </c>
    </row>
    <row r="688" spans="3:8" x14ac:dyDescent="0.2">
      <c r="C688" s="245">
        <v>41887</v>
      </c>
      <c r="D688" s="177">
        <v>620414</v>
      </c>
      <c r="E688" s="177">
        <v>275740</v>
      </c>
      <c r="F688" s="177">
        <v>344675</v>
      </c>
      <c r="G688" s="177">
        <v>413610</v>
      </c>
      <c r="H688" s="177">
        <v>117493</v>
      </c>
    </row>
    <row r="689" spans="3:8" x14ac:dyDescent="0.2">
      <c r="C689" s="245">
        <v>41888</v>
      </c>
      <c r="D689" s="177">
        <v>620414</v>
      </c>
      <c r="E689" s="177">
        <v>275740</v>
      </c>
      <c r="F689" s="177">
        <v>344675</v>
      </c>
      <c r="G689" s="177">
        <v>413610</v>
      </c>
      <c r="H689" s="177">
        <v>117493</v>
      </c>
    </row>
    <row r="690" spans="3:8" x14ac:dyDescent="0.2">
      <c r="C690" s="245">
        <v>41889</v>
      </c>
      <c r="D690" s="177">
        <v>620414</v>
      </c>
      <c r="E690" s="177">
        <v>275740</v>
      </c>
      <c r="F690" s="177">
        <v>344675</v>
      </c>
      <c r="G690" s="177">
        <v>413610</v>
      </c>
      <c r="H690" s="177">
        <v>117493</v>
      </c>
    </row>
    <row r="691" spans="3:8" x14ac:dyDescent="0.2">
      <c r="C691" s="245">
        <v>41890</v>
      </c>
      <c r="D691" s="177">
        <v>620414</v>
      </c>
      <c r="E691" s="177">
        <v>275740</v>
      </c>
      <c r="F691" s="177">
        <v>344675</v>
      </c>
      <c r="G691" s="177">
        <v>413610</v>
      </c>
      <c r="H691" s="177">
        <v>117493</v>
      </c>
    </row>
    <row r="692" spans="3:8" x14ac:dyDescent="0.2">
      <c r="C692" s="245">
        <v>41891</v>
      </c>
      <c r="D692" s="177">
        <v>620414</v>
      </c>
      <c r="E692" s="177">
        <v>275740</v>
      </c>
      <c r="F692" s="177">
        <v>344675</v>
      </c>
      <c r="G692" s="177">
        <v>413610</v>
      </c>
      <c r="H692" s="177">
        <v>117493</v>
      </c>
    </row>
    <row r="693" spans="3:8" x14ac:dyDescent="0.2">
      <c r="C693" s="245">
        <v>41892</v>
      </c>
      <c r="D693" s="177">
        <v>620414</v>
      </c>
      <c r="E693" s="177">
        <v>275740</v>
      </c>
      <c r="F693" s="177">
        <v>344675</v>
      </c>
      <c r="G693" s="177">
        <v>413610</v>
      </c>
      <c r="H693" s="177">
        <v>117493</v>
      </c>
    </row>
    <row r="694" spans="3:8" x14ac:dyDescent="0.2">
      <c r="C694" s="245">
        <v>41893</v>
      </c>
      <c r="D694" s="177">
        <v>620414</v>
      </c>
      <c r="E694" s="177">
        <v>275740</v>
      </c>
      <c r="F694" s="177">
        <v>344675</v>
      </c>
      <c r="G694" s="177">
        <v>413610</v>
      </c>
      <c r="H694" s="177">
        <v>117493</v>
      </c>
    </row>
    <row r="695" spans="3:8" x14ac:dyDescent="0.2">
      <c r="C695" s="245">
        <v>41894</v>
      </c>
      <c r="D695" s="177">
        <v>620414</v>
      </c>
      <c r="E695" s="177">
        <v>275740</v>
      </c>
      <c r="F695" s="177">
        <v>344675</v>
      </c>
      <c r="G695" s="177">
        <v>413610</v>
      </c>
      <c r="H695" s="177">
        <v>117493</v>
      </c>
    </row>
    <row r="696" spans="3:8" x14ac:dyDescent="0.2">
      <c r="C696" s="245">
        <v>41895</v>
      </c>
      <c r="D696" s="177">
        <v>620414</v>
      </c>
      <c r="E696" s="177">
        <v>275740</v>
      </c>
      <c r="F696" s="177">
        <v>344675</v>
      </c>
      <c r="G696" s="177">
        <v>413610</v>
      </c>
      <c r="H696" s="177">
        <v>117493</v>
      </c>
    </row>
    <row r="697" spans="3:8" x14ac:dyDescent="0.2">
      <c r="C697" s="245">
        <v>41896</v>
      </c>
      <c r="D697" s="177">
        <v>620414</v>
      </c>
      <c r="E697" s="177">
        <v>275740</v>
      </c>
      <c r="F697" s="177">
        <v>344675</v>
      </c>
      <c r="G697" s="177">
        <v>413610</v>
      </c>
      <c r="H697" s="177">
        <v>117493</v>
      </c>
    </row>
    <row r="698" spans="3:8" x14ac:dyDescent="0.2">
      <c r="C698" s="245">
        <v>41897</v>
      </c>
      <c r="D698" s="177">
        <v>620414</v>
      </c>
      <c r="E698" s="177">
        <v>275740</v>
      </c>
      <c r="F698" s="177">
        <v>344675</v>
      </c>
      <c r="G698" s="177">
        <v>413610</v>
      </c>
      <c r="H698" s="177">
        <v>117493</v>
      </c>
    </row>
    <row r="699" spans="3:8" x14ac:dyDescent="0.2">
      <c r="C699" s="245">
        <v>41898</v>
      </c>
      <c r="D699" s="177">
        <v>620414</v>
      </c>
      <c r="E699" s="177">
        <v>275740</v>
      </c>
      <c r="F699" s="177">
        <v>344675</v>
      </c>
      <c r="G699" s="177">
        <v>413610</v>
      </c>
      <c r="H699" s="177">
        <v>117493</v>
      </c>
    </row>
    <row r="700" spans="3:8" x14ac:dyDescent="0.2">
      <c r="C700" s="245">
        <v>41899</v>
      </c>
      <c r="D700" s="177">
        <v>620414</v>
      </c>
      <c r="E700" s="177">
        <v>275740</v>
      </c>
      <c r="F700" s="177">
        <v>344675</v>
      </c>
      <c r="G700" s="177">
        <v>413610</v>
      </c>
      <c r="H700" s="177">
        <v>117493</v>
      </c>
    </row>
    <row r="701" spans="3:8" x14ac:dyDescent="0.2">
      <c r="C701" s="245">
        <v>41900</v>
      </c>
      <c r="D701" s="177">
        <v>620414</v>
      </c>
      <c r="E701" s="177">
        <v>275740</v>
      </c>
      <c r="F701" s="177">
        <v>344675</v>
      </c>
      <c r="G701" s="177">
        <v>413610</v>
      </c>
      <c r="H701" s="177">
        <v>117493</v>
      </c>
    </row>
    <row r="702" spans="3:8" x14ac:dyDescent="0.2">
      <c r="C702" s="245">
        <v>41901</v>
      </c>
      <c r="D702" s="177">
        <v>620414</v>
      </c>
      <c r="E702" s="177">
        <v>275740</v>
      </c>
      <c r="F702" s="177">
        <v>344675</v>
      </c>
      <c r="G702" s="177">
        <v>413610</v>
      </c>
      <c r="H702" s="177">
        <v>117493</v>
      </c>
    </row>
    <row r="703" spans="3:8" x14ac:dyDescent="0.2">
      <c r="C703" s="245">
        <v>41902</v>
      </c>
      <c r="D703" s="177">
        <v>620414</v>
      </c>
      <c r="E703" s="177">
        <v>275740</v>
      </c>
      <c r="F703" s="177">
        <v>344675</v>
      </c>
      <c r="G703" s="177">
        <v>413610</v>
      </c>
      <c r="H703" s="177">
        <v>117493</v>
      </c>
    </row>
    <row r="704" spans="3:8" x14ac:dyDescent="0.2">
      <c r="C704" s="245">
        <v>41903</v>
      </c>
      <c r="D704" s="177">
        <v>620414</v>
      </c>
      <c r="E704" s="177">
        <v>275740</v>
      </c>
      <c r="F704" s="177">
        <v>344675</v>
      </c>
      <c r="G704" s="177">
        <v>413610</v>
      </c>
      <c r="H704" s="177">
        <v>117493</v>
      </c>
    </row>
    <row r="705" spans="3:8" x14ac:dyDescent="0.2">
      <c r="C705" s="245">
        <v>41904</v>
      </c>
      <c r="D705" s="177">
        <v>620414</v>
      </c>
      <c r="E705" s="177">
        <v>275740</v>
      </c>
      <c r="F705" s="177">
        <v>344675</v>
      </c>
      <c r="G705" s="177">
        <v>413610</v>
      </c>
      <c r="H705" s="177">
        <v>117493</v>
      </c>
    </row>
    <row r="706" spans="3:8" x14ac:dyDescent="0.2">
      <c r="C706" s="245">
        <v>41905</v>
      </c>
      <c r="D706" s="177">
        <v>620414</v>
      </c>
      <c r="E706" s="177">
        <v>275740</v>
      </c>
      <c r="F706" s="177">
        <v>344675</v>
      </c>
      <c r="G706" s="177">
        <v>413610</v>
      </c>
      <c r="H706" s="177">
        <v>117493</v>
      </c>
    </row>
    <row r="707" spans="3:8" x14ac:dyDescent="0.2">
      <c r="C707" s="245">
        <v>41906</v>
      </c>
      <c r="D707" s="177">
        <v>620414</v>
      </c>
      <c r="E707" s="177">
        <v>275740</v>
      </c>
      <c r="F707" s="177">
        <v>344675</v>
      </c>
      <c r="G707" s="177">
        <v>413610</v>
      </c>
      <c r="H707" s="177">
        <v>117493</v>
      </c>
    </row>
    <row r="708" spans="3:8" x14ac:dyDescent="0.2">
      <c r="C708" s="245">
        <v>41907</v>
      </c>
      <c r="D708" s="177">
        <v>620414</v>
      </c>
      <c r="E708" s="177">
        <v>275740</v>
      </c>
      <c r="F708" s="177">
        <v>344675</v>
      </c>
      <c r="G708" s="177">
        <v>413610</v>
      </c>
      <c r="H708" s="177">
        <v>117493</v>
      </c>
    </row>
    <row r="709" spans="3:8" x14ac:dyDescent="0.2">
      <c r="C709" s="245">
        <v>41908</v>
      </c>
      <c r="D709" s="177">
        <v>620414</v>
      </c>
      <c r="E709" s="177">
        <v>275740</v>
      </c>
      <c r="F709" s="177">
        <v>344675</v>
      </c>
      <c r="G709" s="177">
        <v>413610</v>
      </c>
      <c r="H709" s="177">
        <v>117493</v>
      </c>
    </row>
    <row r="710" spans="3:8" x14ac:dyDescent="0.2">
      <c r="C710" s="245">
        <v>41909</v>
      </c>
      <c r="D710" s="177">
        <v>620414</v>
      </c>
      <c r="E710" s="177">
        <v>275740</v>
      </c>
      <c r="F710" s="177">
        <v>344675</v>
      </c>
      <c r="G710" s="177">
        <v>413610</v>
      </c>
      <c r="H710" s="177">
        <v>117493</v>
      </c>
    </row>
    <row r="711" spans="3:8" x14ac:dyDescent="0.2">
      <c r="C711" s="245">
        <v>41910</v>
      </c>
      <c r="D711" s="177">
        <v>620414</v>
      </c>
      <c r="E711" s="177">
        <v>275740</v>
      </c>
      <c r="F711" s="177">
        <v>344675</v>
      </c>
      <c r="G711" s="177">
        <v>413610</v>
      </c>
      <c r="H711" s="177">
        <v>117493</v>
      </c>
    </row>
    <row r="712" spans="3:8" x14ac:dyDescent="0.2">
      <c r="C712" s="245">
        <v>41911</v>
      </c>
      <c r="D712" s="177">
        <v>620414</v>
      </c>
      <c r="E712" s="177">
        <v>275740</v>
      </c>
      <c r="F712" s="177">
        <v>344675</v>
      </c>
      <c r="G712" s="177">
        <v>413610</v>
      </c>
      <c r="H712" s="177">
        <v>117493</v>
      </c>
    </row>
    <row r="713" spans="3:8" x14ac:dyDescent="0.2">
      <c r="C713" s="245">
        <v>41912</v>
      </c>
      <c r="D713" s="177">
        <v>620414</v>
      </c>
      <c r="E713" s="177">
        <v>275740</v>
      </c>
      <c r="F713" s="177">
        <v>344675</v>
      </c>
      <c r="G713" s="177">
        <v>413610</v>
      </c>
      <c r="H713" s="177">
        <v>117493</v>
      </c>
    </row>
    <row r="714" spans="3:8" x14ac:dyDescent="0.2">
      <c r="C714" s="245">
        <v>41913</v>
      </c>
      <c r="D714" s="177">
        <v>620414</v>
      </c>
      <c r="E714" s="177">
        <v>275740</v>
      </c>
      <c r="F714" s="177">
        <v>344675</v>
      </c>
      <c r="G714" s="177">
        <v>413610</v>
      </c>
      <c r="H714" s="177">
        <v>117493</v>
      </c>
    </row>
    <row r="715" spans="3:8" x14ac:dyDescent="0.2">
      <c r="C715" s="245">
        <v>41914</v>
      </c>
      <c r="D715" s="177">
        <v>620414</v>
      </c>
      <c r="E715" s="177">
        <v>275740</v>
      </c>
      <c r="F715" s="177">
        <v>344675</v>
      </c>
      <c r="G715" s="177">
        <v>413610</v>
      </c>
      <c r="H715" s="177">
        <v>117493</v>
      </c>
    </row>
    <row r="716" spans="3:8" x14ac:dyDescent="0.2">
      <c r="C716" s="245">
        <v>41915</v>
      </c>
      <c r="D716" s="177">
        <v>620414</v>
      </c>
      <c r="E716" s="177">
        <v>275740</v>
      </c>
      <c r="F716" s="177">
        <v>344675</v>
      </c>
      <c r="G716" s="177">
        <v>413610</v>
      </c>
      <c r="H716" s="177">
        <v>117493</v>
      </c>
    </row>
    <row r="717" spans="3:8" x14ac:dyDescent="0.2">
      <c r="C717" s="245">
        <v>41916</v>
      </c>
      <c r="D717" s="177">
        <v>620414</v>
      </c>
      <c r="E717" s="177">
        <v>275740</v>
      </c>
      <c r="F717" s="177">
        <v>344675</v>
      </c>
      <c r="G717" s="177">
        <v>413610</v>
      </c>
      <c r="H717" s="177">
        <v>117493</v>
      </c>
    </row>
    <row r="718" spans="3:8" x14ac:dyDescent="0.2">
      <c r="C718" s="245">
        <v>41917</v>
      </c>
      <c r="D718" s="177">
        <v>620414</v>
      </c>
      <c r="E718" s="177">
        <v>275740</v>
      </c>
      <c r="F718" s="177">
        <v>344675</v>
      </c>
      <c r="G718" s="177">
        <v>413610</v>
      </c>
      <c r="H718" s="177">
        <v>117493</v>
      </c>
    </row>
    <row r="719" spans="3:8" x14ac:dyDescent="0.2">
      <c r="C719" s="245">
        <v>41918</v>
      </c>
      <c r="D719" s="177">
        <v>620414</v>
      </c>
      <c r="E719" s="177">
        <v>275740</v>
      </c>
      <c r="F719" s="177">
        <v>344675</v>
      </c>
      <c r="G719" s="177">
        <v>413610</v>
      </c>
      <c r="H719" s="177">
        <v>117493</v>
      </c>
    </row>
    <row r="720" spans="3:8" x14ac:dyDescent="0.2">
      <c r="C720" s="245">
        <v>41919</v>
      </c>
      <c r="D720" s="177">
        <v>620414</v>
      </c>
      <c r="E720" s="177">
        <v>275740</v>
      </c>
      <c r="F720" s="177">
        <v>344675</v>
      </c>
      <c r="G720" s="177">
        <v>413610</v>
      </c>
      <c r="H720" s="177">
        <v>117493</v>
      </c>
    </row>
    <row r="721" spans="3:8" x14ac:dyDescent="0.2">
      <c r="C721" s="245">
        <v>41920</v>
      </c>
      <c r="D721" s="177">
        <v>620414</v>
      </c>
      <c r="E721" s="177">
        <v>275740</v>
      </c>
      <c r="F721" s="177">
        <v>344675</v>
      </c>
      <c r="G721" s="177">
        <v>413610</v>
      </c>
      <c r="H721" s="177">
        <v>117493</v>
      </c>
    </row>
    <row r="722" spans="3:8" x14ac:dyDescent="0.2">
      <c r="C722" s="245">
        <v>41921</v>
      </c>
      <c r="D722" s="177">
        <v>620414</v>
      </c>
      <c r="E722" s="177">
        <v>275740</v>
      </c>
      <c r="F722" s="177">
        <v>344675</v>
      </c>
      <c r="G722" s="177">
        <v>413610</v>
      </c>
      <c r="H722" s="177">
        <v>117493</v>
      </c>
    </row>
    <row r="723" spans="3:8" x14ac:dyDescent="0.2">
      <c r="C723" s="245">
        <v>41922</v>
      </c>
      <c r="D723" s="177">
        <v>620414</v>
      </c>
      <c r="E723" s="177">
        <v>275740</v>
      </c>
      <c r="F723" s="177">
        <v>344675</v>
      </c>
      <c r="G723" s="177">
        <v>413610</v>
      </c>
      <c r="H723" s="177">
        <v>117493</v>
      </c>
    </row>
    <row r="724" spans="3:8" x14ac:dyDescent="0.2">
      <c r="C724" s="245">
        <v>41923</v>
      </c>
      <c r="D724" s="177">
        <v>620414</v>
      </c>
      <c r="E724" s="177">
        <v>275740</v>
      </c>
      <c r="F724" s="177">
        <v>344675</v>
      </c>
      <c r="G724" s="177">
        <v>413610</v>
      </c>
      <c r="H724" s="177">
        <v>117493</v>
      </c>
    </row>
    <row r="725" spans="3:8" x14ac:dyDescent="0.2">
      <c r="C725" s="245">
        <v>41924</v>
      </c>
      <c r="D725" s="177">
        <v>620414</v>
      </c>
      <c r="E725" s="177">
        <v>275740</v>
      </c>
      <c r="F725" s="177">
        <v>344675</v>
      </c>
      <c r="G725" s="177">
        <v>413610</v>
      </c>
      <c r="H725" s="177">
        <v>117493</v>
      </c>
    </row>
    <row r="726" spans="3:8" x14ac:dyDescent="0.2">
      <c r="C726" s="245">
        <v>41925</v>
      </c>
      <c r="D726" s="177">
        <v>620414</v>
      </c>
      <c r="E726" s="177">
        <v>275740</v>
      </c>
      <c r="F726" s="177">
        <v>344675</v>
      </c>
      <c r="G726" s="177">
        <v>413610</v>
      </c>
      <c r="H726" s="177">
        <v>117493</v>
      </c>
    </row>
    <row r="727" spans="3:8" x14ac:dyDescent="0.2">
      <c r="C727" s="245">
        <v>41926</v>
      </c>
      <c r="D727" s="177">
        <v>620414</v>
      </c>
      <c r="E727" s="177">
        <v>275740</v>
      </c>
      <c r="F727" s="177">
        <v>344675</v>
      </c>
      <c r="G727" s="177">
        <v>413610</v>
      </c>
      <c r="H727" s="177">
        <v>117493</v>
      </c>
    </row>
    <row r="728" spans="3:8" x14ac:dyDescent="0.2">
      <c r="C728" s="245">
        <v>41927</v>
      </c>
      <c r="D728" s="177">
        <v>620414</v>
      </c>
      <c r="E728" s="177">
        <v>275740</v>
      </c>
      <c r="F728" s="177">
        <v>344675</v>
      </c>
      <c r="G728" s="177">
        <v>413610</v>
      </c>
      <c r="H728" s="177">
        <v>117493</v>
      </c>
    </row>
    <row r="729" spans="3:8" x14ac:dyDescent="0.2">
      <c r="C729" s="245">
        <v>41928</v>
      </c>
      <c r="D729" s="177">
        <v>620414</v>
      </c>
      <c r="E729" s="177">
        <v>275740</v>
      </c>
      <c r="F729" s="177">
        <v>344675</v>
      </c>
      <c r="G729" s="177">
        <v>413610</v>
      </c>
      <c r="H729" s="177">
        <v>117493</v>
      </c>
    </row>
    <row r="730" spans="3:8" x14ac:dyDescent="0.2">
      <c r="C730" s="245">
        <v>41929</v>
      </c>
      <c r="D730" s="177">
        <v>620414</v>
      </c>
      <c r="E730" s="177">
        <v>275740</v>
      </c>
      <c r="F730" s="177">
        <v>344675</v>
      </c>
      <c r="G730" s="177">
        <v>413610</v>
      </c>
      <c r="H730" s="177">
        <v>117493</v>
      </c>
    </row>
    <row r="731" spans="3:8" x14ac:dyDescent="0.2">
      <c r="C731" s="245">
        <v>41930</v>
      </c>
      <c r="D731" s="177">
        <v>620414</v>
      </c>
      <c r="E731" s="177">
        <v>275740</v>
      </c>
      <c r="F731" s="177">
        <v>344675</v>
      </c>
      <c r="G731" s="177">
        <v>413610</v>
      </c>
      <c r="H731" s="177">
        <v>117493</v>
      </c>
    </row>
    <row r="732" spans="3:8" x14ac:dyDescent="0.2">
      <c r="C732" s="245">
        <v>41931</v>
      </c>
      <c r="D732" s="177">
        <v>620414</v>
      </c>
      <c r="E732" s="177">
        <v>275740</v>
      </c>
      <c r="F732" s="177">
        <v>344675</v>
      </c>
      <c r="G732" s="177">
        <v>413610</v>
      </c>
      <c r="H732" s="177">
        <v>117493</v>
      </c>
    </row>
    <row r="733" spans="3:8" x14ac:dyDescent="0.2">
      <c r="C733" s="245">
        <v>41932</v>
      </c>
      <c r="D733" s="177">
        <v>620414</v>
      </c>
      <c r="E733" s="177">
        <v>275740</v>
      </c>
      <c r="F733" s="177">
        <v>344675</v>
      </c>
      <c r="G733" s="177">
        <v>413610</v>
      </c>
      <c r="H733" s="177">
        <v>117493</v>
      </c>
    </row>
    <row r="734" spans="3:8" x14ac:dyDescent="0.2">
      <c r="C734" s="245">
        <v>41933</v>
      </c>
      <c r="D734" s="177">
        <v>620414</v>
      </c>
      <c r="E734" s="177">
        <v>275740</v>
      </c>
      <c r="F734" s="177">
        <v>344675</v>
      </c>
      <c r="G734" s="177">
        <v>413610</v>
      </c>
      <c r="H734" s="177">
        <v>117493</v>
      </c>
    </row>
    <row r="735" spans="3:8" x14ac:dyDescent="0.2">
      <c r="C735" s="245">
        <v>41934</v>
      </c>
      <c r="D735" s="177">
        <v>620414</v>
      </c>
      <c r="E735" s="177">
        <v>275740</v>
      </c>
      <c r="F735" s="177">
        <v>344675</v>
      </c>
      <c r="G735" s="177">
        <v>413610</v>
      </c>
      <c r="H735" s="177">
        <v>117493</v>
      </c>
    </row>
    <row r="736" spans="3:8" x14ac:dyDescent="0.2">
      <c r="C736" s="245">
        <v>41935</v>
      </c>
      <c r="D736" s="177">
        <v>620414</v>
      </c>
      <c r="E736" s="177">
        <v>275740</v>
      </c>
      <c r="F736" s="177">
        <v>344675</v>
      </c>
      <c r="G736" s="177">
        <v>413610</v>
      </c>
      <c r="H736" s="177">
        <v>117493</v>
      </c>
    </row>
    <row r="737" spans="3:8" x14ac:dyDescent="0.2">
      <c r="C737" s="245">
        <v>41936</v>
      </c>
      <c r="D737" s="177">
        <v>620414</v>
      </c>
      <c r="E737" s="177">
        <v>275740</v>
      </c>
      <c r="F737" s="177">
        <v>344675</v>
      </c>
      <c r="G737" s="177">
        <v>413610</v>
      </c>
      <c r="H737" s="177">
        <v>117493</v>
      </c>
    </row>
    <row r="738" spans="3:8" x14ac:dyDescent="0.2">
      <c r="C738" s="245">
        <v>41937</v>
      </c>
      <c r="D738" s="177">
        <v>620414</v>
      </c>
      <c r="E738" s="177">
        <v>275740</v>
      </c>
      <c r="F738" s="177">
        <v>344675</v>
      </c>
      <c r="G738" s="177">
        <v>413610</v>
      </c>
      <c r="H738" s="177">
        <v>117493</v>
      </c>
    </row>
    <row r="739" spans="3:8" x14ac:dyDescent="0.2">
      <c r="C739" s="245">
        <v>41938</v>
      </c>
      <c r="D739" s="177">
        <v>620414</v>
      </c>
      <c r="E739" s="177">
        <v>275740</v>
      </c>
      <c r="F739" s="177">
        <v>344675</v>
      </c>
      <c r="G739" s="177">
        <v>413610</v>
      </c>
      <c r="H739" s="177">
        <v>117493</v>
      </c>
    </row>
    <row r="740" spans="3:8" x14ac:dyDescent="0.2">
      <c r="C740" s="245">
        <v>41939</v>
      </c>
      <c r="D740" s="177">
        <v>620414</v>
      </c>
      <c r="E740" s="177">
        <v>275740</v>
      </c>
      <c r="F740" s="177">
        <v>344675</v>
      </c>
      <c r="G740" s="177">
        <v>413610</v>
      </c>
      <c r="H740" s="177">
        <v>117493</v>
      </c>
    </row>
    <row r="741" spans="3:8" x14ac:dyDescent="0.2">
      <c r="C741" s="245">
        <v>41940</v>
      </c>
      <c r="D741" s="177">
        <v>620414</v>
      </c>
      <c r="E741" s="177">
        <v>275740</v>
      </c>
      <c r="F741" s="177">
        <v>344675</v>
      </c>
      <c r="G741" s="177">
        <v>413610</v>
      </c>
      <c r="H741" s="177">
        <v>117493</v>
      </c>
    </row>
    <row r="742" spans="3:8" x14ac:dyDescent="0.2">
      <c r="C742" s="245">
        <v>41941</v>
      </c>
      <c r="D742" s="177">
        <v>620414</v>
      </c>
      <c r="E742" s="177">
        <v>275740</v>
      </c>
      <c r="F742" s="177">
        <v>344675</v>
      </c>
      <c r="G742" s="177">
        <v>413610</v>
      </c>
      <c r="H742" s="177">
        <v>117493</v>
      </c>
    </row>
    <row r="743" spans="3:8" x14ac:dyDescent="0.2">
      <c r="C743" s="245">
        <v>41942</v>
      </c>
      <c r="D743" s="177">
        <v>620414</v>
      </c>
      <c r="E743" s="177">
        <v>275740</v>
      </c>
      <c r="F743" s="177">
        <v>344675</v>
      </c>
      <c r="G743" s="177">
        <v>413610</v>
      </c>
      <c r="H743" s="177">
        <v>117493</v>
      </c>
    </row>
    <row r="744" spans="3:8" x14ac:dyDescent="0.2">
      <c r="C744" s="245">
        <v>41943</v>
      </c>
      <c r="D744" s="177">
        <v>620414</v>
      </c>
      <c r="E744" s="177">
        <v>275740</v>
      </c>
      <c r="F744" s="177">
        <v>344675</v>
      </c>
      <c r="G744" s="177">
        <v>413610</v>
      </c>
      <c r="H744" s="177">
        <v>117493</v>
      </c>
    </row>
    <row r="745" spans="3:8" x14ac:dyDescent="0.2">
      <c r="C745" s="245">
        <v>41944</v>
      </c>
      <c r="D745" s="177">
        <v>620414</v>
      </c>
      <c r="E745" s="177">
        <v>275740</v>
      </c>
      <c r="F745" s="177">
        <v>344675</v>
      </c>
      <c r="G745" s="177">
        <v>413610</v>
      </c>
      <c r="H745" s="177">
        <v>117493</v>
      </c>
    </row>
    <row r="746" spans="3:8" x14ac:dyDescent="0.2">
      <c r="C746" s="245">
        <v>41945</v>
      </c>
      <c r="D746" s="177">
        <v>620414</v>
      </c>
      <c r="E746" s="177">
        <v>275740</v>
      </c>
      <c r="F746" s="177">
        <v>344675</v>
      </c>
      <c r="G746" s="177">
        <v>413610</v>
      </c>
      <c r="H746" s="177">
        <v>117493</v>
      </c>
    </row>
    <row r="747" spans="3:8" x14ac:dyDescent="0.2">
      <c r="C747" s="245">
        <v>41946</v>
      </c>
      <c r="D747" s="177">
        <v>620414</v>
      </c>
      <c r="E747" s="177">
        <v>275740</v>
      </c>
      <c r="F747" s="177">
        <v>344675</v>
      </c>
      <c r="G747" s="177">
        <v>413610</v>
      </c>
      <c r="H747" s="177">
        <v>117493</v>
      </c>
    </row>
    <row r="748" spans="3:8" x14ac:dyDescent="0.2">
      <c r="C748" s="245">
        <v>41947</v>
      </c>
      <c r="D748" s="177">
        <v>620414</v>
      </c>
      <c r="E748" s="177">
        <v>275740</v>
      </c>
      <c r="F748" s="177">
        <v>344675</v>
      </c>
      <c r="G748" s="177">
        <v>413610</v>
      </c>
      <c r="H748" s="177">
        <v>117493</v>
      </c>
    </row>
    <row r="749" spans="3:8" x14ac:dyDescent="0.2">
      <c r="C749" s="245">
        <v>41948</v>
      </c>
      <c r="D749" s="177">
        <v>620414</v>
      </c>
      <c r="E749" s="177">
        <v>275740</v>
      </c>
      <c r="F749" s="177">
        <v>344675</v>
      </c>
      <c r="G749" s="177">
        <v>413610</v>
      </c>
      <c r="H749" s="177">
        <v>117493</v>
      </c>
    </row>
    <row r="750" spans="3:8" x14ac:dyDescent="0.2">
      <c r="C750" s="245">
        <v>41949</v>
      </c>
      <c r="D750" s="177">
        <v>620414</v>
      </c>
      <c r="E750" s="177">
        <v>275740</v>
      </c>
      <c r="F750" s="177">
        <v>344675</v>
      </c>
      <c r="G750" s="177">
        <v>413610</v>
      </c>
      <c r="H750" s="177">
        <v>117493</v>
      </c>
    </row>
    <row r="751" spans="3:8" x14ac:dyDescent="0.2">
      <c r="C751" s="245">
        <v>41950</v>
      </c>
      <c r="D751" s="177">
        <v>620414</v>
      </c>
      <c r="E751" s="177">
        <v>275740</v>
      </c>
      <c r="F751" s="177">
        <v>344675</v>
      </c>
      <c r="G751" s="177">
        <v>413610</v>
      </c>
      <c r="H751" s="177">
        <v>117493</v>
      </c>
    </row>
    <row r="752" spans="3:8" x14ac:dyDescent="0.2">
      <c r="C752" s="245">
        <v>41951</v>
      </c>
      <c r="D752" s="177">
        <v>620414</v>
      </c>
      <c r="E752" s="177">
        <v>275740</v>
      </c>
      <c r="F752" s="177">
        <v>344675</v>
      </c>
      <c r="G752" s="177">
        <v>413610</v>
      </c>
      <c r="H752" s="177">
        <v>117493</v>
      </c>
    </row>
    <row r="753" spans="3:8" x14ac:dyDescent="0.2">
      <c r="C753" s="245">
        <v>41952</v>
      </c>
      <c r="D753" s="177">
        <v>620414</v>
      </c>
      <c r="E753" s="177">
        <v>275740</v>
      </c>
      <c r="F753" s="177">
        <v>344675</v>
      </c>
      <c r="G753" s="177">
        <v>413610</v>
      </c>
      <c r="H753" s="177">
        <v>117493</v>
      </c>
    </row>
    <row r="754" spans="3:8" x14ac:dyDescent="0.2">
      <c r="C754" s="245">
        <v>41953</v>
      </c>
      <c r="D754" s="177">
        <v>620414</v>
      </c>
      <c r="E754" s="177">
        <v>275740</v>
      </c>
      <c r="F754" s="177">
        <v>344675</v>
      </c>
      <c r="G754" s="177">
        <v>413610</v>
      </c>
      <c r="H754" s="177">
        <v>117493</v>
      </c>
    </row>
    <row r="755" spans="3:8" x14ac:dyDescent="0.2">
      <c r="C755" s="245">
        <v>41954</v>
      </c>
      <c r="D755" s="177">
        <v>620414</v>
      </c>
      <c r="E755" s="177">
        <v>275740</v>
      </c>
      <c r="F755" s="177">
        <v>344675</v>
      </c>
      <c r="G755" s="177">
        <v>413610</v>
      </c>
      <c r="H755" s="177">
        <v>117493</v>
      </c>
    </row>
    <row r="756" spans="3:8" x14ac:dyDescent="0.2">
      <c r="C756" s="245">
        <v>41955</v>
      </c>
      <c r="D756" s="177">
        <v>620414</v>
      </c>
      <c r="E756" s="177">
        <v>275740</v>
      </c>
      <c r="F756" s="177">
        <v>344675</v>
      </c>
      <c r="G756" s="177">
        <v>413610</v>
      </c>
      <c r="H756" s="177">
        <v>117493</v>
      </c>
    </row>
    <row r="757" spans="3:8" x14ac:dyDescent="0.2">
      <c r="C757" s="245">
        <v>41956</v>
      </c>
      <c r="D757" s="177">
        <v>620414</v>
      </c>
      <c r="E757" s="177">
        <v>275740</v>
      </c>
      <c r="F757" s="177">
        <v>344675</v>
      </c>
      <c r="G757" s="177">
        <v>413610</v>
      </c>
      <c r="H757" s="177">
        <v>117493</v>
      </c>
    </row>
    <row r="758" spans="3:8" x14ac:dyDescent="0.2">
      <c r="C758" s="245">
        <v>41957</v>
      </c>
      <c r="D758" s="177">
        <v>620414</v>
      </c>
      <c r="E758" s="177">
        <v>275740</v>
      </c>
      <c r="F758" s="177">
        <v>344675</v>
      </c>
      <c r="G758" s="177">
        <v>413610</v>
      </c>
      <c r="H758" s="177">
        <v>117493</v>
      </c>
    </row>
    <row r="759" spans="3:8" x14ac:dyDescent="0.2">
      <c r="C759" s="245">
        <v>41958</v>
      </c>
      <c r="D759" s="177">
        <v>620414</v>
      </c>
      <c r="E759" s="177">
        <v>275740</v>
      </c>
      <c r="F759" s="177">
        <v>344675</v>
      </c>
      <c r="G759" s="177">
        <v>413610</v>
      </c>
      <c r="H759" s="177">
        <v>117493</v>
      </c>
    </row>
    <row r="760" spans="3:8" x14ac:dyDescent="0.2">
      <c r="C760" s="245">
        <v>41959</v>
      </c>
      <c r="D760" s="177">
        <v>620414</v>
      </c>
      <c r="E760" s="177">
        <v>275740</v>
      </c>
      <c r="F760" s="177">
        <v>344675</v>
      </c>
      <c r="G760" s="177">
        <v>413610</v>
      </c>
      <c r="H760" s="177">
        <v>117493</v>
      </c>
    </row>
    <row r="761" spans="3:8" x14ac:dyDescent="0.2">
      <c r="C761" s="245">
        <v>41960</v>
      </c>
      <c r="D761" s="177">
        <v>620414</v>
      </c>
      <c r="E761" s="177">
        <v>275740</v>
      </c>
      <c r="F761" s="177">
        <v>344675</v>
      </c>
      <c r="G761" s="177">
        <v>413610</v>
      </c>
      <c r="H761" s="177">
        <v>117493</v>
      </c>
    </row>
    <row r="762" spans="3:8" x14ac:dyDescent="0.2">
      <c r="C762" s="245">
        <v>41961</v>
      </c>
      <c r="D762" s="177">
        <v>620414</v>
      </c>
      <c r="E762" s="177">
        <v>275740</v>
      </c>
      <c r="F762" s="177">
        <v>344675</v>
      </c>
      <c r="G762" s="177">
        <v>413610</v>
      </c>
      <c r="H762" s="177">
        <v>117493</v>
      </c>
    </row>
    <row r="763" spans="3:8" x14ac:dyDescent="0.2">
      <c r="C763" s="245">
        <v>41962</v>
      </c>
      <c r="D763" s="177">
        <v>620414</v>
      </c>
      <c r="E763" s="177">
        <v>275740</v>
      </c>
      <c r="F763" s="177">
        <v>344675</v>
      </c>
      <c r="G763" s="177">
        <v>413610</v>
      </c>
      <c r="H763" s="177">
        <v>117493</v>
      </c>
    </row>
    <row r="764" spans="3:8" x14ac:dyDescent="0.2">
      <c r="C764" s="245">
        <v>41963</v>
      </c>
      <c r="D764" s="177">
        <v>620414</v>
      </c>
      <c r="E764" s="177">
        <v>275740</v>
      </c>
      <c r="F764" s="177">
        <v>344675</v>
      </c>
      <c r="G764" s="177">
        <v>413610</v>
      </c>
      <c r="H764" s="177">
        <v>117493</v>
      </c>
    </row>
    <row r="765" spans="3:8" x14ac:dyDescent="0.2">
      <c r="C765" s="245">
        <v>41964</v>
      </c>
      <c r="D765" s="177">
        <v>620414</v>
      </c>
      <c r="E765" s="177">
        <v>275740</v>
      </c>
      <c r="F765" s="177">
        <v>344675</v>
      </c>
      <c r="G765" s="177">
        <v>413610</v>
      </c>
      <c r="H765" s="177">
        <v>117493</v>
      </c>
    </row>
    <row r="766" spans="3:8" x14ac:dyDescent="0.2">
      <c r="C766" s="245">
        <v>41965</v>
      </c>
      <c r="D766" s="177">
        <v>620414</v>
      </c>
      <c r="E766" s="177">
        <v>275740</v>
      </c>
      <c r="F766" s="177">
        <v>344675</v>
      </c>
      <c r="G766" s="177">
        <v>413610</v>
      </c>
      <c r="H766" s="177">
        <v>117493</v>
      </c>
    </row>
    <row r="767" spans="3:8" x14ac:dyDescent="0.2">
      <c r="C767" s="245">
        <v>41966</v>
      </c>
      <c r="D767" s="177">
        <v>620414</v>
      </c>
      <c r="E767" s="177">
        <v>275740</v>
      </c>
      <c r="F767" s="177">
        <v>344675</v>
      </c>
      <c r="G767" s="177">
        <v>413610</v>
      </c>
      <c r="H767" s="177">
        <v>117493</v>
      </c>
    </row>
    <row r="768" spans="3:8" x14ac:dyDescent="0.2">
      <c r="C768" s="245">
        <v>41967</v>
      </c>
      <c r="D768" s="177">
        <v>620414</v>
      </c>
      <c r="E768" s="177">
        <v>275740</v>
      </c>
      <c r="F768" s="177">
        <v>344675</v>
      </c>
      <c r="G768" s="177">
        <v>413610</v>
      </c>
      <c r="H768" s="177">
        <v>117493</v>
      </c>
    </row>
    <row r="769" spans="3:8" x14ac:dyDescent="0.2">
      <c r="C769" s="245">
        <v>41968</v>
      </c>
      <c r="D769" s="177">
        <v>620414</v>
      </c>
      <c r="E769" s="177">
        <v>275740</v>
      </c>
      <c r="F769" s="177">
        <v>344675</v>
      </c>
      <c r="G769" s="177">
        <v>413610</v>
      </c>
      <c r="H769" s="177">
        <v>117493</v>
      </c>
    </row>
    <row r="770" spans="3:8" x14ac:dyDescent="0.2">
      <c r="C770" s="245">
        <v>41969</v>
      </c>
      <c r="D770" s="177">
        <v>620414</v>
      </c>
      <c r="E770" s="177">
        <v>275740</v>
      </c>
      <c r="F770" s="177">
        <v>344675</v>
      </c>
      <c r="G770" s="177">
        <v>413610</v>
      </c>
      <c r="H770" s="177">
        <v>117493</v>
      </c>
    </row>
    <row r="771" spans="3:8" x14ac:dyDescent="0.2">
      <c r="C771" s="245">
        <v>41970</v>
      </c>
      <c r="D771" s="177">
        <v>620414</v>
      </c>
      <c r="E771" s="177">
        <v>275740</v>
      </c>
      <c r="F771" s="177">
        <v>344675</v>
      </c>
      <c r="G771" s="177">
        <v>413610</v>
      </c>
      <c r="H771" s="177">
        <v>117493</v>
      </c>
    </row>
    <row r="772" spans="3:8" x14ac:dyDescent="0.2">
      <c r="C772" s="245">
        <v>41971</v>
      </c>
      <c r="D772" s="177">
        <v>620414</v>
      </c>
      <c r="E772" s="177">
        <v>275740</v>
      </c>
      <c r="F772" s="177">
        <v>344675</v>
      </c>
      <c r="G772" s="177">
        <v>413610</v>
      </c>
      <c r="H772" s="177">
        <v>117493</v>
      </c>
    </row>
    <row r="773" spans="3:8" x14ac:dyDescent="0.2">
      <c r="C773" s="245">
        <v>41972</v>
      </c>
      <c r="D773" s="177">
        <v>620414</v>
      </c>
      <c r="E773" s="177">
        <v>275740</v>
      </c>
      <c r="F773" s="177">
        <v>344675</v>
      </c>
      <c r="G773" s="177">
        <v>413610</v>
      </c>
      <c r="H773" s="177">
        <v>117493</v>
      </c>
    </row>
    <row r="774" spans="3:8" x14ac:dyDescent="0.2">
      <c r="C774" s="245">
        <v>41973</v>
      </c>
      <c r="D774" s="177">
        <v>620414</v>
      </c>
      <c r="E774" s="177">
        <v>275740</v>
      </c>
      <c r="F774" s="177">
        <v>344675</v>
      </c>
      <c r="G774" s="177">
        <v>413610</v>
      </c>
      <c r="H774" s="177">
        <v>117493</v>
      </c>
    </row>
    <row r="775" spans="3:8" x14ac:dyDescent="0.2">
      <c r="C775" s="245">
        <v>41974</v>
      </c>
      <c r="D775" s="177">
        <v>620414</v>
      </c>
      <c r="E775" s="177">
        <v>275740</v>
      </c>
      <c r="F775" s="177">
        <v>344675</v>
      </c>
      <c r="G775" s="177">
        <v>413610</v>
      </c>
      <c r="H775" s="177">
        <v>117493</v>
      </c>
    </row>
    <row r="776" spans="3:8" x14ac:dyDescent="0.2">
      <c r="C776" s="245">
        <v>41975</v>
      </c>
      <c r="D776" s="177">
        <v>620414</v>
      </c>
      <c r="E776" s="177">
        <v>275740</v>
      </c>
      <c r="F776" s="177">
        <v>344675</v>
      </c>
      <c r="G776" s="177">
        <v>413610</v>
      </c>
      <c r="H776" s="177">
        <v>117493</v>
      </c>
    </row>
    <row r="777" spans="3:8" x14ac:dyDescent="0.2">
      <c r="C777" s="245">
        <v>41976</v>
      </c>
      <c r="D777" s="177">
        <v>620414</v>
      </c>
      <c r="E777" s="177">
        <v>275740</v>
      </c>
      <c r="F777" s="177">
        <v>344675</v>
      </c>
      <c r="G777" s="177">
        <v>413610</v>
      </c>
      <c r="H777" s="177">
        <v>117493</v>
      </c>
    </row>
    <row r="778" spans="3:8" x14ac:dyDescent="0.2">
      <c r="C778" s="245">
        <v>41977</v>
      </c>
      <c r="D778" s="177">
        <v>620414</v>
      </c>
      <c r="E778" s="177">
        <v>275740</v>
      </c>
      <c r="F778" s="177">
        <v>344675</v>
      </c>
      <c r="G778" s="177">
        <v>413610</v>
      </c>
      <c r="H778" s="177">
        <v>117493</v>
      </c>
    </row>
    <row r="779" spans="3:8" x14ac:dyDescent="0.2">
      <c r="C779" s="245">
        <v>41978</v>
      </c>
      <c r="D779" s="177">
        <v>620414</v>
      </c>
      <c r="E779" s="177">
        <v>275740</v>
      </c>
      <c r="F779" s="177">
        <v>344675</v>
      </c>
      <c r="G779" s="177">
        <v>413610</v>
      </c>
      <c r="H779" s="177">
        <v>117493</v>
      </c>
    </row>
    <row r="780" spans="3:8" x14ac:dyDescent="0.2">
      <c r="C780" s="245">
        <v>41979</v>
      </c>
      <c r="D780" s="177">
        <v>620414</v>
      </c>
      <c r="E780" s="177">
        <v>275740</v>
      </c>
      <c r="F780" s="177">
        <v>344675</v>
      </c>
      <c r="G780" s="177">
        <v>413610</v>
      </c>
      <c r="H780" s="177">
        <v>117493</v>
      </c>
    </row>
    <row r="781" spans="3:8" x14ac:dyDescent="0.2">
      <c r="C781" s="245">
        <v>41980</v>
      </c>
      <c r="D781" s="177">
        <v>620414</v>
      </c>
      <c r="E781" s="177">
        <v>275740</v>
      </c>
      <c r="F781" s="177">
        <v>344675</v>
      </c>
      <c r="G781" s="177">
        <v>413610</v>
      </c>
      <c r="H781" s="177">
        <v>117493</v>
      </c>
    </row>
    <row r="782" spans="3:8" x14ac:dyDescent="0.2">
      <c r="C782" s="245">
        <v>41981</v>
      </c>
      <c r="D782" s="177">
        <v>620414</v>
      </c>
      <c r="E782" s="177">
        <v>275740</v>
      </c>
      <c r="F782" s="177">
        <v>344675</v>
      </c>
      <c r="G782" s="177">
        <v>413610</v>
      </c>
      <c r="H782" s="177">
        <v>117493</v>
      </c>
    </row>
    <row r="783" spans="3:8" x14ac:dyDescent="0.2">
      <c r="C783" s="245">
        <v>41982</v>
      </c>
      <c r="D783" s="177">
        <v>620414</v>
      </c>
      <c r="E783" s="177">
        <v>275740</v>
      </c>
      <c r="F783" s="177">
        <v>344675</v>
      </c>
      <c r="G783" s="177">
        <v>413610</v>
      </c>
      <c r="H783" s="177">
        <v>117493</v>
      </c>
    </row>
    <row r="784" spans="3:8" x14ac:dyDescent="0.2">
      <c r="C784" s="245">
        <v>41983</v>
      </c>
      <c r="D784" s="177">
        <v>620414</v>
      </c>
      <c r="E784" s="177">
        <v>275740</v>
      </c>
      <c r="F784" s="177">
        <v>344675</v>
      </c>
      <c r="G784" s="177">
        <v>413610</v>
      </c>
      <c r="H784" s="177">
        <v>117493</v>
      </c>
    </row>
    <row r="785" spans="3:8" x14ac:dyDescent="0.2">
      <c r="C785" s="245">
        <v>41984</v>
      </c>
      <c r="D785" s="177">
        <v>620414</v>
      </c>
      <c r="E785" s="177">
        <v>275740</v>
      </c>
      <c r="F785" s="177">
        <v>344675</v>
      </c>
      <c r="G785" s="177">
        <v>413610</v>
      </c>
      <c r="H785" s="177">
        <v>117493</v>
      </c>
    </row>
    <row r="786" spans="3:8" x14ac:dyDescent="0.2">
      <c r="C786" s="245">
        <v>41985</v>
      </c>
      <c r="D786" s="177">
        <v>620414</v>
      </c>
      <c r="E786" s="177">
        <v>275740</v>
      </c>
      <c r="F786" s="177">
        <v>344675</v>
      </c>
      <c r="G786" s="177">
        <v>413610</v>
      </c>
      <c r="H786" s="177">
        <v>117493</v>
      </c>
    </row>
    <row r="787" spans="3:8" x14ac:dyDescent="0.2">
      <c r="C787" s="245">
        <v>41986</v>
      </c>
      <c r="D787" s="177">
        <v>620414</v>
      </c>
      <c r="E787" s="177">
        <v>275740</v>
      </c>
      <c r="F787" s="177">
        <v>344675</v>
      </c>
      <c r="G787" s="177">
        <v>413610</v>
      </c>
      <c r="H787" s="177">
        <v>117493</v>
      </c>
    </row>
    <row r="788" spans="3:8" x14ac:dyDescent="0.2">
      <c r="C788" s="245">
        <v>41987</v>
      </c>
      <c r="D788" s="177">
        <v>620414</v>
      </c>
      <c r="E788" s="177">
        <v>275740</v>
      </c>
      <c r="F788" s="177">
        <v>344675</v>
      </c>
      <c r="G788" s="177">
        <v>413610</v>
      </c>
      <c r="H788" s="177">
        <v>117493</v>
      </c>
    </row>
    <row r="789" spans="3:8" x14ac:dyDescent="0.2">
      <c r="C789" s="245">
        <v>41988</v>
      </c>
      <c r="D789" s="177">
        <v>620414</v>
      </c>
      <c r="E789" s="177">
        <v>275740</v>
      </c>
      <c r="F789" s="177">
        <v>344675</v>
      </c>
      <c r="G789" s="177">
        <v>413610</v>
      </c>
      <c r="H789" s="177">
        <v>117493</v>
      </c>
    </row>
    <row r="790" spans="3:8" x14ac:dyDescent="0.2">
      <c r="C790" s="245">
        <v>41989</v>
      </c>
      <c r="D790" s="177">
        <v>620414</v>
      </c>
      <c r="E790" s="177">
        <v>275740</v>
      </c>
      <c r="F790" s="177">
        <v>344675</v>
      </c>
      <c r="G790" s="177">
        <v>413610</v>
      </c>
      <c r="H790" s="177">
        <v>117493</v>
      </c>
    </row>
    <row r="791" spans="3:8" x14ac:dyDescent="0.2">
      <c r="C791" s="245">
        <v>41990</v>
      </c>
      <c r="D791" s="177">
        <v>620414</v>
      </c>
      <c r="E791" s="177">
        <v>275740</v>
      </c>
      <c r="F791" s="177">
        <v>344675</v>
      </c>
      <c r="G791" s="177">
        <v>413610</v>
      </c>
      <c r="H791" s="177">
        <v>117493</v>
      </c>
    </row>
    <row r="792" spans="3:8" x14ac:dyDescent="0.2">
      <c r="C792" s="245">
        <v>41991</v>
      </c>
      <c r="D792" s="177">
        <v>620414</v>
      </c>
      <c r="E792" s="177">
        <v>275740</v>
      </c>
      <c r="F792" s="177">
        <v>344675</v>
      </c>
      <c r="G792" s="177">
        <v>413610</v>
      </c>
      <c r="H792" s="177">
        <v>117493</v>
      </c>
    </row>
    <row r="793" spans="3:8" x14ac:dyDescent="0.2">
      <c r="C793" s="245">
        <v>41992</v>
      </c>
      <c r="D793" s="177">
        <v>620414</v>
      </c>
      <c r="E793" s="177">
        <v>275740</v>
      </c>
      <c r="F793" s="177">
        <v>344675</v>
      </c>
      <c r="G793" s="177">
        <v>413610</v>
      </c>
      <c r="H793" s="177">
        <v>117493</v>
      </c>
    </row>
    <row r="794" spans="3:8" x14ac:dyDescent="0.2">
      <c r="C794" s="245">
        <v>41993</v>
      </c>
      <c r="D794" s="177">
        <v>620414</v>
      </c>
      <c r="E794" s="177">
        <v>275740</v>
      </c>
      <c r="F794" s="177">
        <v>344675</v>
      </c>
      <c r="G794" s="177">
        <v>413610</v>
      </c>
      <c r="H794" s="177">
        <v>117493</v>
      </c>
    </row>
    <row r="795" spans="3:8" x14ac:dyDescent="0.2">
      <c r="C795" s="245">
        <v>41994</v>
      </c>
      <c r="D795" s="177">
        <v>620414</v>
      </c>
      <c r="E795" s="177">
        <v>275740</v>
      </c>
      <c r="F795" s="177">
        <v>344675</v>
      </c>
      <c r="G795" s="177">
        <v>413610</v>
      </c>
      <c r="H795" s="177">
        <v>117493</v>
      </c>
    </row>
    <row r="796" spans="3:8" x14ac:dyDescent="0.2">
      <c r="C796" s="245">
        <v>41995</v>
      </c>
      <c r="D796" s="177">
        <v>620414</v>
      </c>
      <c r="E796" s="177">
        <v>275740</v>
      </c>
      <c r="F796" s="177">
        <v>344675</v>
      </c>
      <c r="G796" s="177">
        <v>413610</v>
      </c>
      <c r="H796" s="177">
        <v>117493</v>
      </c>
    </row>
    <row r="797" spans="3:8" x14ac:dyDescent="0.2">
      <c r="C797" s="245">
        <v>41996</v>
      </c>
      <c r="D797" s="177">
        <v>620414</v>
      </c>
      <c r="E797" s="177">
        <v>275740</v>
      </c>
      <c r="F797" s="177">
        <v>344675</v>
      </c>
      <c r="G797" s="177">
        <v>413610</v>
      </c>
      <c r="H797" s="177">
        <v>117493</v>
      </c>
    </row>
    <row r="798" spans="3:8" x14ac:dyDescent="0.2">
      <c r="C798" s="245">
        <v>41997</v>
      </c>
      <c r="D798" s="177">
        <v>620414</v>
      </c>
      <c r="E798" s="177">
        <v>275740</v>
      </c>
      <c r="F798" s="177">
        <v>344675</v>
      </c>
      <c r="G798" s="177">
        <v>413610</v>
      </c>
      <c r="H798" s="177">
        <v>117493</v>
      </c>
    </row>
    <row r="799" spans="3:8" x14ac:dyDescent="0.2">
      <c r="C799" s="245">
        <v>41998</v>
      </c>
      <c r="D799" s="177">
        <v>620414</v>
      </c>
      <c r="E799" s="177">
        <v>275740</v>
      </c>
      <c r="F799" s="177">
        <v>344675</v>
      </c>
      <c r="G799" s="177">
        <v>413610</v>
      </c>
      <c r="H799" s="177">
        <v>117493</v>
      </c>
    </row>
    <row r="800" spans="3:8" x14ac:dyDescent="0.2">
      <c r="C800" s="245">
        <v>41999</v>
      </c>
      <c r="D800" s="177">
        <v>620414</v>
      </c>
      <c r="E800" s="177">
        <v>275740</v>
      </c>
      <c r="F800" s="177">
        <v>344675</v>
      </c>
      <c r="G800" s="177">
        <v>413610</v>
      </c>
      <c r="H800" s="177">
        <v>117493</v>
      </c>
    </row>
    <row r="801" spans="3:8" x14ac:dyDescent="0.2">
      <c r="C801" s="245">
        <v>42000</v>
      </c>
      <c r="D801" s="177">
        <v>620414</v>
      </c>
      <c r="E801" s="177">
        <v>275740</v>
      </c>
      <c r="F801" s="177">
        <v>344675</v>
      </c>
      <c r="G801" s="177">
        <v>413610</v>
      </c>
      <c r="H801" s="177">
        <v>117493</v>
      </c>
    </row>
    <row r="802" spans="3:8" x14ac:dyDescent="0.2">
      <c r="C802" s="245">
        <v>42001</v>
      </c>
      <c r="D802" s="177">
        <v>620414</v>
      </c>
      <c r="E802" s="177">
        <v>275740</v>
      </c>
      <c r="F802" s="177">
        <v>344675</v>
      </c>
      <c r="G802" s="177">
        <v>413610</v>
      </c>
      <c r="H802" s="177">
        <v>117493</v>
      </c>
    </row>
    <row r="803" spans="3:8" x14ac:dyDescent="0.2">
      <c r="C803" s="245">
        <v>42002</v>
      </c>
      <c r="D803" s="177">
        <v>620414</v>
      </c>
      <c r="E803" s="177">
        <v>275740</v>
      </c>
      <c r="F803" s="177">
        <v>344675</v>
      </c>
      <c r="G803" s="177">
        <v>413610</v>
      </c>
      <c r="H803" s="177">
        <v>117493</v>
      </c>
    </row>
    <row r="804" spans="3:8" x14ac:dyDescent="0.2">
      <c r="C804" s="245">
        <v>42003</v>
      </c>
      <c r="D804" s="177">
        <v>620414</v>
      </c>
      <c r="E804" s="177">
        <v>275740</v>
      </c>
      <c r="F804" s="177">
        <v>344675</v>
      </c>
      <c r="G804" s="177">
        <v>413610</v>
      </c>
      <c r="H804" s="177">
        <v>117493</v>
      </c>
    </row>
    <row r="805" spans="3:8" x14ac:dyDescent="0.2">
      <c r="C805" s="245">
        <v>42004</v>
      </c>
      <c r="D805" s="177">
        <v>620414</v>
      </c>
      <c r="E805" s="177">
        <v>275740</v>
      </c>
      <c r="F805" s="177">
        <v>344675</v>
      </c>
      <c r="G805" s="177">
        <v>413610</v>
      </c>
      <c r="H805" s="177">
        <v>117493</v>
      </c>
    </row>
    <row r="806" spans="3:8" x14ac:dyDescent="0.2">
      <c r="C806" s="245">
        <v>42005</v>
      </c>
      <c r="D806" s="177">
        <v>620414</v>
      </c>
      <c r="E806" s="177">
        <v>275740</v>
      </c>
      <c r="F806" s="177">
        <v>344675</v>
      </c>
      <c r="G806" s="177">
        <v>413610</v>
      </c>
      <c r="H806" s="177">
        <v>117493</v>
      </c>
    </row>
    <row r="807" spans="3:8" x14ac:dyDescent="0.2">
      <c r="C807" s="245">
        <v>42006</v>
      </c>
      <c r="D807" s="177">
        <v>620414</v>
      </c>
      <c r="E807" s="177">
        <v>275740</v>
      </c>
      <c r="F807" s="177">
        <v>344675</v>
      </c>
      <c r="G807" s="177">
        <v>413610</v>
      </c>
      <c r="H807" s="177">
        <v>117493</v>
      </c>
    </row>
    <row r="808" spans="3:8" x14ac:dyDescent="0.2">
      <c r="C808" s="245">
        <v>42007</v>
      </c>
      <c r="D808" s="177">
        <v>620414</v>
      </c>
      <c r="E808" s="177">
        <v>275740</v>
      </c>
      <c r="F808" s="177">
        <v>344675</v>
      </c>
      <c r="G808" s="177">
        <v>413610</v>
      </c>
      <c r="H808" s="177">
        <v>117493</v>
      </c>
    </row>
    <row r="809" spans="3:8" x14ac:dyDescent="0.2">
      <c r="C809" s="245">
        <v>42008</v>
      </c>
      <c r="D809" s="177">
        <v>620414</v>
      </c>
      <c r="E809" s="177">
        <v>275740</v>
      </c>
      <c r="F809" s="177">
        <v>344675</v>
      </c>
      <c r="G809" s="177">
        <v>413610</v>
      </c>
      <c r="H809" s="177">
        <v>117493</v>
      </c>
    </row>
    <row r="810" spans="3:8" x14ac:dyDescent="0.2">
      <c r="C810" s="245">
        <v>42009</v>
      </c>
      <c r="D810" s="177">
        <v>620414</v>
      </c>
      <c r="E810" s="177">
        <v>275740</v>
      </c>
      <c r="F810" s="177">
        <v>344675</v>
      </c>
      <c r="G810" s="177">
        <v>413610</v>
      </c>
      <c r="H810" s="177">
        <v>117493</v>
      </c>
    </row>
    <row r="811" spans="3:8" x14ac:dyDescent="0.2">
      <c r="C811" s="245">
        <v>42010</v>
      </c>
      <c r="D811" s="177">
        <v>620414</v>
      </c>
      <c r="E811" s="177">
        <v>275740</v>
      </c>
      <c r="F811" s="177">
        <v>344675</v>
      </c>
      <c r="G811" s="177">
        <v>413610</v>
      </c>
      <c r="H811" s="177">
        <v>117493</v>
      </c>
    </row>
    <row r="812" spans="3:8" x14ac:dyDescent="0.2">
      <c r="C812" s="245">
        <v>42011</v>
      </c>
      <c r="D812" s="177">
        <v>620414</v>
      </c>
      <c r="E812" s="177">
        <v>275740</v>
      </c>
      <c r="F812" s="177">
        <v>344675</v>
      </c>
      <c r="G812" s="177">
        <v>413610</v>
      </c>
      <c r="H812" s="177">
        <v>117493</v>
      </c>
    </row>
    <row r="813" spans="3:8" x14ac:dyDescent="0.2">
      <c r="C813" s="245">
        <v>42012</v>
      </c>
      <c r="D813" s="177">
        <v>620414</v>
      </c>
      <c r="E813" s="177">
        <v>275740</v>
      </c>
      <c r="F813" s="177">
        <v>344675</v>
      </c>
      <c r="G813" s="177">
        <v>413610</v>
      </c>
      <c r="H813" s="177">
        <v>117493</v>
      </c>
    </row>
    <row r="814" spans="3:8" x14ac:dyDescent="0.2">
      <c r="C814" s="245">
        <v>42013</v>
      </c>
      <c r="D814" s="177">
        <v>620414</v>
      </c>
      <c r="E814" s="177">
        <v>275740</v>
      </c>
      <c r="F814" s="177">
        <v>344675</v>
      </c>
      <c r="G814" s="177">
        <v>413610</v>
      </c>
      <c r="H814" s="177">
        <v>117493</v>
      </c>
    </row>
    <row r="815" spans="3:8" x14ac:dyDescent="0.2">
      <c r="C815" s="245">
        <v>42014</v>
      </c>
      <c r="D815" s="177">
        <v>620414</v>
      </c>
      <c r="E815" s="177">
        <v>275740</v>
      </c>
      <c r="F815" s="177">
        <v>344675</v>
      </c>
      <c r="G815" s="177">
        <v>413610</v>
      </c>
      <c r="H815" s="177">
        <v>117493</v>
      </c>
    </row>
    <row r="816" spans="3:8" x14ac:dyDescent="0.2">
      <c r="C816" s="245">
        <v>42015</v>
      </c>
      <c r="D816" s="177">
        <v>620414</v>
      </c>
      <c r="E816" s="177">
        <v>275740</v>
      </c>
      <c r="F816" s="177">
        <v>344675</v>
      </c>
      <c r="G816" s="177">
        <v>413610</v>
      </c>
      <c r="H816" s="177">
        <v>117493</v>
      </c>
    </row>
    <row r="817" spans="3:8" x14ac:dyDescent="0.2">
      <c r="C817" s="245">
        <v>42016</v>
      </c>
      <c r="D817" s="177">
        <v>620414</v>
      </c>
      <c r="E817" s="177">
        <v>275740</v>
      </c>
      <c r="F817" s="177">
        <v>344675</v>
      </c>
      <c r="G817" s="177">
        <v>413610</v>
      </c>
      <c r="H817" s="177">
        <v>117493</v>
      </c>
    </row>
    <row r="818" spans="3:8" x14ac:dyDescent="0.2">
      <c r="C818" s="245">
        <v>42017</v>
      </c>
      <c r="D818" s="177">
        <v>620414</v>
      </c>
      <c r="E818" s="177">
        <v>275740</v>
      </c>
      <c r="F818" s="177">
        <v>344675</v>
      </c>
      <c r="G818" s="177">
        <v>413610</v>
      </c>
      <c r="H818" s="177">
        <v>117493</v>
      </c>
    </row>
    <row r="819" spans="3:8" x14ac:dyDescent="0.2">
      <c r="C819" s="245">
        <v>42018</v>
      </c>
      <c r="D819" s="177">
        <v>620414</v>
      </c>
      <c r="E819" s="177">
        <v>275740</v>
      </c>
      <c r="F819" s="177">
        <v>344675</v>
      </c>
      <c r="G819" s="177">
        <v>413610</v>
      </c>
      <c r="H819" s="177">
        <v>117493</v>
      </c>
    </row>
    <row r="820" spans="3:8" x14ac:dyDescent="0.2">
      <c r="C820" s="245">
        <v>42019</v>
      </c>
      <c r="D820" s="177">
        <v>620414</v>
      </c>
      <c r="E820" s="177">
        <v>275740</v>
      </c>
      <c r="F820" s="177">
        <v>344675</v>
      </c>
      <c r="G820" s="177">
        <v>413610</v>
      </c>
      <c r="H820" s="177">
        <v>117493</v>
      </c>
    </row>
    <row r="821" spans="3:8" x14ac:dyDescent="0.2">
      <c r="C821" s="245">
        <v>42020</v>
      </c>
      <c r="D821" s="177">
        <v>620414</v>
      </c>
      <c r="E821" s="177">
        <v>275740</v>
      </c>
      <c r="F821" s="177">
        <v>344675</v>
      </c>
      <c r="G821" s="177">
        <v>413610</v>
      </c>
      <c r="H821" s="177">
        <v>117493</v>
      </c>
    </row>
    <row r="822" spans="3:8" x14ac:dyDescent="0.2">
      <c r="C822" s="245">
        <v>42021</v>
      </c>
      <c r="D822" s="177">
        <v>620414</v>
      </c>
      <c r="E822" s="177">
        <v>275740</v>
      </c>
      <c r="F822" s="177">
        <v>344675</v>
      </c>
      <c r="G822" s="177">
        <v>413610</v>
      </c>
      <c r="H822" s="177">
        <v>117493</v>
      </c>
    </row>
    <row r="823" spans="3:8" x14ac:dyDescent="0.2">
      <c r="C823" s="245">
        <v>42022</v>
      </c>
      <c r="D823" s="177">
        <v>620414</v>
      </c>
      <c r="E823" s="177">
        <v>275740</v>
      </c>
      <c r="F823" s="177">
        <v>344675</v>
      </c>
      <c r="G823" s="177">
        <v>413610</v>
      </c>
      <c r="H823" s="177">
        <v>117493</v>
      </c>
    </row>
    <row r="824" spans="3:8" x14ac:dyDescent="0.2">
      <c r="C824" s="245">
        <v>42023</v>
      </c>
      <c r="D824" s="177">
        <v>620414</v>
      </c>
      <c r="E824" s="177">
        <v>275740</v>
      </c>
      <c r="F824" s="177">
        <v>344675</v>
      </c>
      <c r="G824" s="177">
        <v>413610</v>
      </c>
      <c r="H824" s="177">
        <v>117493</v>
      </c>
    </row>
    <row r="825" spans="3:8" x14ac:dyDescent="0.2">
      <c r="C825" s="245">
        <v>42024</v>
      </c>
      <c r="D825" s="177">
        <v>620414</v>
      </c>
      <c r="E825" s="177">
        <v>275740</v>
      </c>
      <c r="F825" s="177">
        <v>344675</v>
      </c>
      <c r="G825" s="177">
        <v>413610</v>
      </c>
      <c r="H825" s="177">
        <v>117493</v>
      </c>
    </row>
    <row r="826" spans="3:8" x14ac:dyDescent="0.2">
      <c r="C826" s="245">
        <v>42025</v>
      </c>
      <c r="D826" s="177">
        <v>620414</v>
      </c>
      <c r="E826" s="177">
        <v>275740</v>
      </c>
      <c r="F826" s="177">
        <v>344675</v>
      </c>
      <c r="G826" s="177">
        <v>413610</v>
      </c>
      <c r="H826" s="177">
        <v>117493</v>
      </c>
    </row>
    <row r="827" spans="3:8" x14ac:dyDescent="0.2">
      <c r="C827" s="245">
        <v>42026</v>
      </c>
      <c r="D827" s="177">
        <v>620414</v>
      </c>
      <c r="E827" s="177">
        <v>275740</v>
      </c>
      <c r="F827" s="177">
        <v>344675</v>
      </c>
      <c r="G827" s="177">
        <v>413610</v>
      </c>
      <c r="H827" s="177">
        <v>117493</v>
      </c>
    </row>
    <row r="828" spans="3:8" x14ac:dyDescent="0.2">
      <c r="C828" s="245">
        <v>42027</v>
      </c>
      <c r="D828" s="177">
        <v>620414</v>
      </c>
      <c r="E828" s="177">
        <v>275740</v>
      </c>
      <c r="F828" s="177">
        <v>344675</v>
      </c>
      <c r="G828" s="177">
        <v>413610</v>
      </c>
      <c r="H828" s="177">
        <v>117493</v>
      </c>
    </row>
    <row r="829" spans="3:8" x14ac:dyDescent="0.2">
      <c r="C829" s="245">
        <v>42028</v>
      </c>
      <c r="D829" s="177">
        <v>620414</v>
      </c>
      <c r="E829" s="177">
        <v>275740</v>
      </c>
      <c r="F829" s="177">
        <v>344675</v>
      </c>
      <c r="G829" s="177">
        <v>413610</v>
      </c>
      <c r="H829" s="177">
        <v>117493</v>
      </c>
    </row>
    <row r="830" spans="3:8" x14ac:dyDescent="0.2">
      <c r="C830" s="245">
        <v>42029</v>
      </c>
      <c r="D830" s="177">
        <v>620414</v>
      </c>
      <c r="E830" s="177">
        <v>275740</v>
      </c>
      <c r="F830" s="177">
        <v>344675</v>
      </c>
      <c r="G830" s="177">
        <v>413610</v>
      </c>
      <c r="H830" s="177">
        <v>117493</v>
      </c>
    </row>
    <row r="831" spans="3:8" x14ac:dyDescent="0.2">
      <c r="C831" s="245">
        <v>42030</v>
      </c>
      <c r="D831" s="177">
        <v>620414</v>
      </c>
      <c r="E831" s="177">
        <v>275740</v>
      </c>
      <c r="F831" s="177">
        <v>344675</v>
      </c>
      <c r="G831" s="177">
        <v>413610</v>
      </c>
      <c r="H831" s="177">
        <v>117493</v>
      </c>
    </row>
    <row r="832" spans="3:8" x14ac:dyDescent="0.2">
      <c r="C832" s="245">
        <v>42031</v>
      </c>
      <c r="D832" s="177">
        <v>620414</v>
      </c>
      <c r="E832" s="177">
        <v>275740</v>
      </c>
      <c r="F832" s="177">
        <v>344675</v>
      </c>
      <c r="G832" s="177">
        <v>413610</v>
      </c>
      <c r="H832" s="177">
        <v>117493</v>
      </c>
    </row>
    <row r="833" spans="3:8" x14ac:dyDescent="0.2">
      <c r="C833" s="245">
        <v>42032</v>
      </c>
      <c r="D833" s="177">
        <v>620414</v>
      </c>
      <c r="E833" s="177">
        <v>275740</v>
      </c>
      <c r="F833" s="177">
        <v>344675</v>
      </c>
      <c r="G833" s="177">
        <v>413610</v>
      </c>
      <c r="H833" s="177">
        <v>117493</v>
      </c>
    </row>
    <row r="834" spans="3:8" x14ac:dyDescent="0.2">
      <c r="C834" s="245">
        <v>42033</v>
      </c>
      <c r="D834" s="177">
        <v>620414</v>
      </c>
      <c r="E834" s="177">
        <v>275740</v>
      </c>
      <c r="F834" s="177">
        <v>344675</v>
      </c>
      <c r="G834" s="177">
        <v>413610</v>
      </c>
      <c r="H834" s="177">
        <v>117493</v>
      </c>
    </row>
    <row r="835" spans="3:8" x14ac:dyDescent="0.2">
      <c r="C835" s="245">
        <v>42034</v>
      </c>
      <c r="D835" s="177">
        <v>620414</v>
      </c>
      <c r="E835" s="177">
        <v>275740</v>
      </c>
      <c r="F835" s="177">
        <v>344675</v>
      </c>
      <c r="G835" s="177">
        <v>413610</v>
      </c>
      <c r="H835" s="177">
        <v>117493</v>
      </c>
    </row>
    <row r="836" spans="3:8" x14ac:dyDescent="0.2">
      <c r="C836" s="245">
        <v>42035</v>
      </c>
      <c r="D836" s="177">
        <v>620414</v>
      </c>
      <c r="E836" s="177">
        <v>275740</v>
      </c>
      <c r="F836" s="177">
        <v>344675</v>
      </c>
      <c r="G836" s="177">
        <v>413610</v>
      </c>
      <c r="H836" s="177">
        <v>117493</v>
      </c>
    </row>
    <row r="837" spans="3:8" x14ac:dyDescent="0.2">
      <c r="C837" s="245">
        <v>42036</v>
      </c>
      <c r="D837" s="177">
        <v>620414</v>
      </c>
      <c r="E837" s="177">
        <v>275740</v>
      </c>
      <c r="F837" s="177">
        <v>344675</v>
      </c>
      <c r="G837" s="177">
        <v>413610</v>
      </c>
      <c r="H837" s="177">
        <v>117493</v>
      </c>
    </row>
    <row r="838" spans="3:8" x14ac:dyDescent="0.2">
      <c r="C838" s="245">
        <v>42037</v>
      </c>
      <c r="D838" s="177">
        <v>620414</v>
      </c>
      <c r="E838" s="177">
        <v>275740</v>
      </c>
      <c r="F838" s="177">
        <v>344675</v>
      </c>
      <c r="G838" s="177">
        <v>413610</v>
      </c>
      <c r="H838" s="177">
        <v>117493</v>
      </c>
    </row>
    <row r="839" spans="3:8" x14ac:dyDescent="0.2">
      <c r="C839" s="245">
        <v>42038</v>
      </c>
      <c r="D839" s="177">
        <v>620414</v>
      </c>
      <c r="E839" s="177">
        <v>275740</v>
      </c>
      <c r="F839" s="177">
        <v>344675</v>
      </c>
      <c r="G839" s="177">
        <v>413610</v>
      </c>
      <c r="H839" s="177">
        <v>117493</v>
      </c>
    </row>
    <row r="840" spans="3:8" x14ac:dyDescent="0.2">
      <c r="C840" s="245">
        <v>42039</v>
      </c>
      <c r="D840" s="177">
        <v>620414</v>
      </c>
      <c r="E840" s="177">
        <v>275740</v>
      </c>
      <c r="F840" s="177">
        <v>344675</v>
      </c>
      <c r="G840" s="177">
        <v>413610</v>
      </c>
      <c r="H840" s="177">
        <v>117493</v>
      </c>
    </row>
    <row r="841" spans="3:8" x14ac:dyDescent="0.2">
      <c r="C841" s="245">
        <v>42040</v>
      </c>
      <c r="D841" s="177">
        <v>620414</v>
      </c>
      <c r="E841" s="177">
        <v>275740</v>
      </c>
      <c r="F841" s="177">
        <v>344675</v>
      </c>
      <c r="G841" s="177">
        <v>413610</v>
      </c>
      <c r="H841" s="177">
        <v>117493</v>
      </c>
    </row>
    <row r="842" spans="3:8" x14ac:dyDescent="0.2">
      <c r="C842" s="245">
        <v>42041</v>
      </c>
      <c r="D842" s="177">
        <v>620414</v>
      </c>
      <c r="E842" s="177">
        <v>275740</v>
      </c>
      <c r="F842" s="177">
        <v>344675</v>
      </c>
      <c r="G842" s="177">
        <v>413610</v>
      </c>
      <c r="H842" s="177">
        <v>117493</v>
      </c>
    </row>
    <row r="843" spans="3:8" x14ac:dyDescent="0.2">
      <c r="C843" s="245">
        <v>42042</v>
      </c>
      <c r="D843" s="177">
        <v>620414</v>
      </c>
      <c r="E843" s="177">
        <v>275740</v>
      </c>
      <c r="F843" s="177">
        <v>344675</v>
      </c>
      <c r="G843" s="177">
        <v>413610</v>
      </c>
      <c r="H843" s="177">
        <v>117493</v>
      </c>
    </row>
    <row r="844" spans="3:8" x14ac:dyDescent="0.2">
      <c r="C844" s="245">
        <v>42043</v>
      </c>
      <c r="D844" s="177">
        <v>620414</v>
      </c>
      <c r="E844" s="177">
        <v>275740</v>
      </c>
      <c r="F844" s="177">
        <v>344675</v>
      </c>
      <c r="G844" s="177">
        <v>413610</v>
      </c>
      <c r="H844" s="177">
        <v>117493</v>
      </c>
    </row>
    <row r="845" spans="3:8" x14ac:dyDescent="0.2">
      <c r="C845" s="245">
        <v>42044</v>
      </c>
      <c r="D845" s="177">
        <v>620414</v>
      </c>
      <c r="E845" s="177">
        <v>275740</v>
      </c>
      <c r="F845" s="177">
        <v>344675</v>
      </c>
      <c r="G845" s="177">
        <v>413610</v>
      </c>
      <c r="H845" s="177">
        <v>117493</v>
      </c>
    </row>
    <row r="846" spans="3:8" x14ac:dyDescent="0.2">
      <c r="C846" s="245">
        <v>42045</v>
      </c>
      <c r="D846" s="177">
        <v>620414</v>
      </c>
      <c r="E846" s="177">
        <v>275740</v>
      </c>
      <c r="F846" s="177">
        <v>344675</v>
      </c>
      <c r="G846" s="177">
        <v>413610</v>
      </c>
      <c r="H846" s="177">
        <v>117493</v>
      </c>
    </row>
    <row r="847" spans="3:8" x14ac:dyDescent="0.2">
      <c r="C847" s="245">
        <v>42046</v>
      </c>
      <c r="D847" s="177">
        <v>620414</v>
      </c>
      <c r="E847" s="177">
        <v>275740</v>
      </c>
      <c r="F847" s="177">
        <v>344675</v>
      </c>
      <c r="G847" s="177">
        <v>413610</v>
      </c>
      <c r="H847" s="177">
        <v>117493</v>
      </c>
    </row>
    <row r="848" spans="3:8" x14ac:dyDescent="0.2">
      <c r="C848" s="245">
        <v>42047</v>
      </c>
      <c r="D848" s="177">
        <v>620414</v>
      </c>
      <c r="E848" s="177">
        <v>275740</v>
      </c>
      <c r="F848" s="177">
        <v>344675</v>
      </c>
      <c r="G848" s="177">
        <v>413610</v>
      </c>
      <c r="H848" s="177">
        <v>117493</v>
      </c>
    </row>
    <row r="849" spans="3:8" x14ac:dyDescent="0.2">
      <c r="C849" s="245">
        <v>42048</v>
      </c>
      <c r="D849" s="177">
        <v>620414</v>
      </c>
      <c r="E849" s="177">
        <v>275740</v>
      </c>
      <c r="F849" s="177">
        <v>344675</v>
      </c>
      <c r="G849" s="177">
        <v>413610</v>
      </c>
      <c r="H849" s="177">
        <v>117493</v>
      </c>
    </row>
    <row r="850" spans="3:8" x14ac:dyDescent="0.2">
      <c r="C850" s="245">
        <v>42049</v>
      </c>
      <c r="D850" s="177">
        <v>620414</v>
      </c>
      <c r="E850" s="177">
        <v>275740</v>
      </c>
      <c r="F850" s="177">
        <v>344675</v>
      </c>
      <c r="G850" s="177">
        <v>413610</v>
      </c>
      <c r="H850" s="177">
        <v>117493</v>
      </c>
    </row>
    <row r="851" spans="3:8" x14ac:dyDescent="0.2">
      <c r="C851" s="245">
        <v>42050</v>
      </c>
      <c r="D851" s="177">
        <v>620414</v>
      </c>
      <c r="E851" s="177">
        <v>275740</v>
      </c>
      <c r="F851" s="177">
        <v>344675</v>
      </c>
      <c r="G851" s="177">
        <v>413610</v>
      </c>
      <c r="H851" s="177">
        <v>117493</v>
      </c>
    </row>
    <row r="852" spans="3:8" x14ac:dyDescent="0.2">
      <c r="C852" s="245">
        <v>42051</v>
      </c>
      <c r="D852" s="177">
        <v>620414</v>
      </c>
      <c r="E852" s="177">
        <v>275740</v>
      </c>
      <c r="F852" s="177">
        <v>344675</v>
      </c>
      <c r="G852" s="177">
        <v>413610</v>
      </c>
      <c r="H852" s="177">
        <v>117493</v>
      </c>
    </row>
    <row r="853" spans="3:8" x14ac:dyDescent="0.2">
      <c r="C853" s="245">
        <v>42052</v>
      </c>
      <c r="D853" s="177">
        <v>620414</v>
      </c>
      <c r="E853" s="177">
        <v>275740</v>
      </c>
      <c r="F853" s="177">
        <v>344675</v>
      </c>
      <c r="G853" s="177">
        <v>413610</v>
      </c>
      <c r="H853" s="177">
        <v>117493</v>
      </c>
    </row>
    <row r="854" spans="3:8" x14ac:dyDescent="0.2">
      <c r="C854" s="245">
        <v>42053</v>
      </c>
      <c r="D854" s="177">
        <v>620414</v>
      </c>
      <c r="E854" s="177">
        <v>275740</v>
      </c>
      <c r="F854" s="177">
        <v>344675</v>
      </c>
      <c r="G854" s="177">
        <v>413610</v>
      </c>
      <c r="H854" s="177">
        <v>117493</v>
      </c>
    </row>
    <row r="855" spans="3:8" x14ac:dyDescent="0.2">
      <c r="C855" s="245">
        <v>42054</v>
      </c>
      <c r="D855" s="177">
        <v>620414</v>
      </c>
      <c r="E855" s="177">
        <v>275740</v>
      </c>
      <c r="F855" s="177">
        <v>344675</v>
      </c>
      <c r="G855" s="177">
        <v>413610</v>
      </c>
      <c r="H855" s="177">
        <v>117493</v>
      </c>
    </row>
    <row r="856" spans="3:8" x14ac:dyDescent="0.2">
      <c r="C856" s="245">
        <v>42055</v>
      </c>
      <c r="D856" s="177">
        <v>620414</v>
      </c>
      <c r="E856" s="177">
        <v>275740</v>
      </c>
      <c r="F856" s="177">
        <v>344675</v>
      </c>
      <c r="G856" s="177">
        <v>413610</v>
      </c>
      <c r="H856" s="177">
        <v>117493</v>
      </c>
    </row>
    <row r="857" spans="3:8" x14ac:dyDescent="0.2">
      <c r="C857" s="245">
        <v>42056</v>
      </c>
      <c r="D857" s="177">
        <v>620414</v>
      </c>
      <c r="E857" s="177">
        <v>275740</v>
      </c>
      <c r="F857" s="177">
        <v>344675</v>
      </c>
      <c r="G857" s="177">
        <v>413610</v>
      </c>
      <c r="H857" s="177">
        <v>117493</v>
      </c>
    </row>
    <row r="858" spans="3:8" x14ac:dyDescent="0.2">
      <c r="C858" s="245">
        <v>42057</v>
      </c>
      <c r="D858" s="177">
        <v>620414</v>
      </c>
      <c r="E858" s="177">
        <v>275740</v>
      </c>
      <c r="F858" s="177">
        <v>344675</v>
      </c>
      <c r="G858" s="177">
        <v>413610</v>
      </c>
      <c r="H858" s="177">
        <v>117493</v>
      </c>
    </row>
    <row r="859" spans="3:8" x14ac:dyDescent="0.2">
      <c r="C859" s="245">
        <v>42058</v>
      </c>
      <c r="D859" s="177">
        <v>620414</v>
      </c>
      <c r="E859" s="177">
        <v>275740</v>
      </c>
      <c r="F859" s="177">
        <v>344675</v>
      </c>
      <c r="G859" s="177">
        <v>413610</v>
      </c>
      <c r="H859" s="177">
        <v>117493</v>
      </c>
    </row>
    <row r="860" spans="3:8" x14ac:dyDescent="0.2">
      <c r="C860" s="245">
        <v>42059</v>
      </c>
      <c r="D860" s="177">
        <v>620414</v>
      </c>
      <c r="E860" s="177">
        <v>275740</v>
      </c>
      <c r="F860" s="177">
        <v>344675</v>
      </c>
      <c r="G860" s="177">
        <v>413610</v>
      </c>
      <c r="H860" s="177">
        <v>117493</v>
      </c>
    </row>
    <row r="861" spans="3:8" x14ac:dyDescent="0.2">
      <c r="C861" s="245">
        <v>42060</v>
      </c>
      <c r="D861" s="177">
        <v>620414</v>
      </c>
      <c r="E861" s="177">
        <v>275740</v>
      </c>
      <c r="F861" s="177">
        <v>344675</v>
      </c>
      <c r="G861" s="177">
        <v>413610</v>
      </c>
      <c r="H861" s="177">
        <v>117493</v>
      </c>
    </row>
    <row r="862" spans="3:8" x14ac:dyDescent="0.2">
      <c r="C862" s="245">
        <v>42061</v>
      </c>
      <c r="D862" s="177">
        <v>620414</v>
      </c>
      <c r="E862" s="177">
        <v>275740</v>
      </c>
      <c r="F862" s="177">
        <v>344675</v>
      </c>
      <c r="G862" s="177">
        <v>413610</v>
      </c>
      <c r="H862" s="177">
        <v>117493</v>
      </c>
    </row>
    <row r="863" spans="3:8" x14ac:dyDescent="0.2">
      <c r="C863" s="245">
        <v>42062</v>
      </c>
      <c r="D863" s="177">
        <v>620414</v>
      </c>
      <c r="E863" s="177">
        <v>275740</v>
      </c>
      <c r="F863" s="177">
        <v>344675</v>
      </c>
      <c r="G863" s="177">
        <v>413610</v>
      </c>
      <c r="H863" s="177">
        <v>117493</v>
      </c>
    </row>
    <row r="864" spans="3:8" x14ac:dyDescent="0.2">
      <c r="C864" s="245">
        <v>42063</v>
      </c>
      <c r="D864" s="177">
        <v>620414</v>
      </c>
      <c r="E864" s="177">
        <v>275740</v>
      </c>
      <c r="F864" s="177">
        <v>344675</v>
      </c>
      <c r="G864" s="177">
        <v>413610</v>
      </c>
      <c r="H864" s="177">
        <v>117493</v>
      </c>
    </row>
    <row r="865" spans="3:8" x14ac:dyDescent="0.2">
      <c r="C865" s="245">
        <v>42064</v>
      </c>
      <c r="D865" s="177">
        <v>713476</v>
      </c>
      <c r="E865" s="177">
        <v>317101</v>
      </c>
      <c r="F865" s="177">
        <v>396376</v>
      </c>
      <c r="G865" s="177">
        <v>475651</v>
      </c>
      <c r="H865" s="177">
        <v>135117</v>
      </c>
    </row>
    <row r="866" spans="3:8" x14ac:dyDescent="0.2">
      <c r="C866" s="245">
        <v>42065</v>
      </c>
      <c r="D866" s="177">
        <v>713476</v>
      </c>
      <c r="E866" s="177">
        <v>317101</v>
      </c>
      <c r="F866" s="177">
        <v>396376</v>
      </c>
      <c r="G866" s="177">
        <v>475651</v>
      </c>
      <c r="H866" s="177">
        <v>135117</v>
      </c>
    </row>
    <row r="867" spans="3:8" x14ac:dyDescent="0.2">
      <c r="C867" s="245">
        <v>42066</v>
      </c>
      <c r="D867" s="177">
        <v>713476</v>
      </c>
      <c r="E867" s="177">
        <v>317101</v>
      </c>
      <c r="F867" s="177">
        <v>396376</v>
      </c>
      <c r="G867" s="177">
        <v>475651</v>
      </c>
      <c r="H867" s="177">
        <v>135117</v>
      </c>
    </row>
    <row r="868" spans="3:8" x14ac:dyDescent="0.2">
      <c r="C868" s="245">
        <v>42067</v>
      </c>
      <c r="D868" s="177">
        <v>713476</v>
      </c>
      <c r="E868" s="177">
        <v>317101</v>
      </c>
      <c r="F868" s="177">
        <v>396376</v>
      </c>
      <c r="G868" s="177">
        <v>475651</v>
      </c>
      <c r="H868" s="177">
        <v>135117</v>
      </c>
    </row>
    <row r="869" spans="3:8" x14ac:dyDescent="0.2">
      <c r="C869" s="245">
        <v>42068</v>
      </c>
      <c r="D869" s="177">
        <v>713476</v>
      </c>
      <c r="E869" s="177">
        <v>317101</v>
      </c>
      <c r="F869" s="177">
        <v>396376</v>
      </c>
      <c r="G869" s="177">
        <v>475651</v>
      </c>
      <c r="H869" s="177">
        <v>135117</v>
      </c>
    </row>
    <row r="870" spans="3:8" x14ac:dyDescent="0.2">
      <c r="C870" s="245">
        <v>42069</v>
      </c>
      <c r="D870" s="177">
        <v>713476</v>
      </c>
      <c r="E870" s="177">
        <v>317101</v>
      </c>
      <c r="F870" s="177">
        <v>396376</v>
      </c>
      <c r="G870" s="177">
        <v>475651</v>
      </c>
      <c r="H870" s="177">
        <v>135117</v>
      </c>
    </row>
    <row r="871" spans="3:8" x14ac:dyDescent="0.2">
      <c r="C871" s="245">
        <v>42070</v>
      </c>
      <c r="D871" s="177">
        <v>713476</v>
      </c>
      <c r="E871" s="177">
        <v>317101</v>
      </c>
      <c r="F871" s="177">
        <v>396376</v>
      </c>
      <c r="G871" s="177">
        <v>475651</v>
      </c>
      <c r="H871" s="177">
        <v>135117</v>
      </c>
    </row>
    <row r="872" spans="3:8" x14ac:dyDescent="0.2">
      <c r="C872" s="245">
        <v>42071</v>
      </c>
      <c r="D872" s="177">
        <v>713476</v>
      </c>
      <c r="E872" s="177">
        <v>317101</v>
      </c>
      <c r="F872" s="177">
        <v>396376</v>
      </c>
      <c r="G872" s="177">
        <v>475651</v>
      </c>
      <c r="H872" s="177">
        <v>135117</v>
      </c>
    </row>
    <row r="873" spans="3:8" x14ac:dyDescent="0.2">
      <c r="C873" s="245">
        <v>42072</v>
      </c>
      <c r="D873" s="177">
        <v>713476</v>
      </c>
      <c r="E873" s="177">
        <v>317101</v>
      </c>
      <c r="F873" s="177">
        <v>396376</v>
      </c>
      <c r="G873" s="177">
        <v>475651</v>
      </c>
      <c r="H873" s="177">
        <v>135117</v>
      </c>
    </row>
    <row r="874" spans="3:8" x14ac:dyDescent="0.2">
      <c r="C874" s="245">
        <v>42073</v>
      </c>
      <c r="D874" s="177">
        <v>713476</v>
      </c>
      <c r="E874" s="177">
        <v>317101</v>
      </c>
      <c r="F874" s="177">
        <v>396376</v>
      </c>
      <c r="G874" s="177">
        <v>475651</v>
      </c>
      <c r="H874" s="177">
        <v>135117</v>
      </c>
    </row>
    <row r="875" spans="3:8" x14ac:dyDescent="0.2">
      <c r="C875" s="245">
        <v>42074</v>
      </c>
      <c r="D875" s="177">
        <v>713476</v>
      </c>
      <c r="E875" s="177">
        <v>317101</v>
      </c>
      <c r="F875" s="177">
        <v>396376</v>
      </c>
      <c r="G875" s="177">
        <v>475651</v>
      </c>
      <c r="H875" s="177">
        <v>135117</v>
      </c>
    </row>
    <row r="876" spans="3:8" x14ac:dyDescent="0.2">
      <c r="C876" s="245">
        <v>42075</v>
      </c>
      <c r="D876" s="177">
        <v>713476</v>
      </c>
      <c r="E876" s="177">
        <v>317101</v>
      </c>
      <c r="F876" s="177">
        <v>396376</v>
      </c>
      <c r="G876" s="177">
        <v>475651</v>
      </c>
      <c r="H876" s="177">
        <v>135117</v>
      </c>
    </row>
    <row r="877" spans="3:8" x14ac:dyDescent="0.2">
      <c r="C877" s="245">
        <v>42076</v>
      </c>
      <c r="D877" s="177">
        <v>713476</v>
      </c>
      <c r="E877" s="177">
        <v>317101</v>
      </c>
      <c r="F877" s="177">
        <v>396376</v>
      </c>
      <c r="G877" s="177">
        <v>475651</v>
      </c>
      <c r="H877" s="177">
        <v>135117</v>
      </c>
    </row>
    <row r="878" spans="3:8" x14ac:dyDescent="0.2">
      <c r="C878" s="245">
        <v>42077</v>
      </c>
      <c r="D878" s="177">
        <v>713476</v>
      </c>
      <c r="E878" s="177">
        <v>317101</v>
      </c>
      <c r="F878" s="177">
        <v>396376</v>
      </c>
      <c r="G878" s="177">
        <v>475651</v>
      </c>
      <c r="H878" s="177">
        <v>135117</v>
      </c>
    </row>
    <row r="879" spans="3:8" x14ac:dyDescent="0.2">
      <c r="C879" s="245">
        <v>42078</v>
      </c>
      <c r="D879" s="177">
        <v>713476</v>
      </c>
      <c r="E879" s="177">
        <v>317101</v>
      </c>
      <c r="F879" s="177">
        <v>396376</v>
      </c>
      <c r="G879" s="177">
        <v>475651</v>
      </c>
      <c r="H879" s="177">
        <v>135117</v>
      </c>
    </row>
    <row r="880" spans="3:8" x14ac:dyDescent="0.2">
      <c r="C880" s="245">
        <v>42079</v>
      </c>
      <c r="D880" s="177">
        <v>713476</v>
      </c>
      <c r="E880" s="177">
        <v>317101</v>
      </c>
      <c r="F880" s="177">
        <v>396376</v>
      </c>
      <c r="G880" s="177">
        <v>475651</v>
      </c>
      <c r="H880" s="177">
        <v>135117</v>
      </c>
    </row>
    <row r="881" spans="3:8" x14ac:dyDescent="0.2">
      <c r="C881" s="245">
        <v>42080</v>
      </c>
      <c r="D881" s="177">
        <v>713476</v>
      </c>
      <c r="E881" s="177">
        <v>317101</v>
      </c>
      <c r="F881" s="177">
        <v>396376</v>
      </c>
      <c r="G881" s="177">
        <v>475651</v>
      </c>
      <c r="H881" s="177">
        <v>135117</v>
      </c>
    </row>
    <row r="882" spans="3:8" x14ac:dyDescent="0.2">
      <c r="C882" s="245">
        <v>42081</v>
      </c>
      <c r="D882" s="177">
        <v>713476</v>
      </c>
      <c r="E882" s="177">
        <v>317101</v>
      </c>
      <c r="F882" s="177">
        <v>396376</v>
      </c>
      <c r="G882" s="177">
        <v>475651</v>
      </c>
      <c r="H882" s="177">
        <v>135117</v>
      </c>
    </row>
    <row r="883" spans="3:8" x14ac:dyDescent="0.2">
      <c r="C883" s="245">
        <v>42082</v>
      </c>
      <c r="D883" s="177">
        <v>713476</v>
      </c>
      <c r="E883" s="177">
        <v>317101</v>
      </c>
      <c r="F883" s="177">
        <v>396376</v>
      </c>
      <c r="G883" s="177">
        <v>475651</v>
      </c>
      <c r="H883" s="177">
        <v>135117</v>
      </c>
    </row>
    <row r="884" spans="3:8" x14ac:dyDescent="0.2">
      <c r="C884" s="245">
        <v>42083</v>
      </c>
      <c r="D884" s="177">
        <v>713476</v>
      </c>
      <c r="E884" s="177">
        <v>317101</v>
      </c>
      <c r="F884" s="177">
        <v>396376</v>
      </c>
      <c r="G884" s="177">
        <v>475651</v>
      </c>
      <c r="H884" s="177">
        <v>135117</v>
      </c>
    </row>
    <row r="885" spans="3:8" x14ac:dyDescent="0.2">
      <c r="C885" s="245">
        <v>42084</v>
      </c>
      <c r="D885" s="177">
        <v>713476</v>
      </c>
      <c r="E885" s="177">
        <v>317101</v>
      </c>
      <c r="F885" s="177">
        <v>396376</v>
      </c>
      <c r="G885" s="177">
        <v>475651</v>
      </c>
      <c r="H885" s="177">
        <v>135117</v>
      </c>
    </row>
    <row r="886" spans="3:8" x14ac:dyDescent="0.2">
      <c r="C886" s="245">
        <v>42085</v>
      </c>
      <c r="D886" s="177">
        <v>713476</v>
      </c>
      <c r="E886" s="177">
        <v>317101</v>
      </c>
      <c r="F886" s="177">
        <v>396376</v>
      </c>
      <c r="G886" s="177">
        <v>475651</v>
      </c>
      <c r="H886" s="177">
        <v>135117</v>
      </c>
    </row>
    <row r="887" spans="3:8" x14ac:dyDescent="0.2">
      <c r="C887" s="245">
        <v>42086</v>
      </c>
      <c r="D887" s="177">
        <v>713476</v>
      </c>
      <c r="E887" s="177">
        <v>317101</v>
      </c>
      <c r="F887" s="177">
        <v>396376</v>
      </c>
      <c r="G887" s="177">
        <v>475651</v>
      </c>
      <c r="H887" s="177">
        <v>135117</v>
      </c>
    </row>
    <row r="888" spans="3:8" x14ac:dyDescent="0.2">
      <c r="C888" s="245">
        <v>42087</v>
      </c>
      <c r="D888" s="177">
        <v>713476</v>
      </c>
      <c r="E888" s="177">
        <v>317101</v>
      </c>
      <c r="F888" s="177">
        <v>396376</v>
      </c>
      <c r="G888" s="177">
        <v>475651</v>
      </c>
      <c r="H888" s="177">
        <v>135117</v>
      </c>
    </row>
    <row r="889" spans="3:8" x14ac:dyDescent="0.2">
      <c r="C889" s="245">
        <v>42088</v>
      </c>
      <c r="D889" s="177">
        <v>713476</v>
      </c>
      <c r="E889" s="177">
        <v>317101</v>
      </c>
      <c r="F889" s="177">
        <v>396376</v>
      </c>
      <c r="G889" s="177">
        <v>475651</v>
      </c>
      <c r="H889" s="177">
        <v>135117</v>
      </c>
    </row>
    <row r="890" spans="3:8" x14ac:dyDescent="0.2">
      <c r="C890" s="245">
        <v>42089</v>
      </c>
      <c r="D890" s="177">
        <v>713476</v>
      </c>
      <c r="E890" s="177">
        <v>317101</v>
      </c>
      <c r="F890" s="177">
        <v>396376</v>
      </c>
      <c r="G890" s="177">
        <v>475651</v>
      </c>
      <c r="H890" s="177">
        <v>135117</v>
      </c>
    </row>
    <row r="891" spans="3:8" x14ac:dyDescent="0.2">
      <c r="C891" s="245">
        <v>42090</v>
      </c>
      <c r="D891" s="177">
        <v>713476</v>
      </c>
      <c r="E891" s="177">
        <v>317101</v>
      </c>
      <c r="F891" s="177">
        <v>396376</v>
      </c>
      <c r="G891" s="177">
        <v>475651</v>
      </c>
      <c r="H891" s="177">
        <v>135117</v>
      </c>
    </row>
    <row r="892" spans="3:8" x14ac:dyDescent="0.2">
      <c r="C892" s="245">
        <v>42091</v>
      </c>
      <c r="D892" s="177">
        <v>713476</v>
      </c>
      <c r="E892" s="177">
        <v>317101</v>
      </c>
      <c r="F892" s="177">
        <v>396376</v>
      </c>
      <c r="G892" s="177">
        <v>475651</v>
      </c>
      <c r="H892" s="177">
        <v>135117</v>
      </c>
    </row>
    <row r="893" spans="3:8" x14ac:dyDescent="0.2">
      <c r="C893" s="245">
        <v>42092</v>
      </c>
      <c r="D893" s="177">
        <v>713476</v>
      </c>
      <c r="E893" s="177">
        <v>317101</v>
      </c>
      <c r="F893" s="177">
        <v>396376</v>
      </c>
      <c r="G893" s="177">
        <v>475651</v>
      </c>
      <c r="H893" s="177">
        <v>135117</v>
      </c>
    </row>
    <row r="894" spans="3:8" x14ac:dyDescent="0.2">
      <c r="C894" s="245">
        <v>42093</v>
      </c>
      <c r="D894" s="177">
        <v>713476</v>
      </c>
      <c r="E894" s="177">
        <v>317101</v>
      </c>
      <c r="F894" s="177">
        <v>396376</v>
      </c>
      <c r="G894" s="177">
        <v>475651</v>
      </c>
      <c r="H894" s="177">
        <v>135117</v>
      </c>
    </row>
    <row r="895" spans="3:8" x14ac:dyDescent="0.2">
      <c r="C895" s="245">
        <v>42094</v>
      </c>
      <c r="D895" s="177">
        <v>713476</v>
      </c>
      <c r="E895" s="177">
        <v>317101</v>
      </c>
      <c r="F895" s="177">
        <v>396376</v>
      </c>
      <c r="G895" s="177">
        <v>475651</v>
      </c>
      <c r="H895" s="177">
        <v>135117</v>
      </c>
    </row>
    <row r="896" spans="3:8" x14ac:dyDescent="0.2">
      <c r="C896" s="245">
        <v>42095</v>
      </c>
      <c r="D896" s="177">
        <v>713476</v>
      </c>
      <c r="E896" s="177">
        <v>317101</v>
      </c>
      <c r="F896" s="177">
        <v>396376</v>
      </c>
      <c r="G896" s="177">
        <v>475651</v>
      </c>
      <c r="H896" s="177">
        <v>135117</v>
      </c>
    </row>
    <row r="897" spans="3:8" x14ac:dyDescent="0.2">
      <c r="C897" s="245">
        <v>42096</v>
      </c>
      <c r="D897" s="177">
        <v>713476</v>
      </c>
      <c r="E897" s="177">
        <v>317101</v>
      </c>
      <c r="F897" s="177">
        <v>396376</v>
      </c>
      <c r="G897" s="177">
        <v>475651</v>
      </c>
      <c r="H897" s="177">
        <v>135117</v>
      </c>
    </row>
    <row r="898" spans="3:8" x14ac:dyDescent="0.2">
      <c r="C898" s="245">
        <v>42097</v>
      </c>
      <c r="D898" s="177">
        <v>713476</v>
      </c>
      <c r="E898" s="177">
        <v>317101</v>
      </c>
      <c r="F898" s="177">
        <v>396376</v>
      </c>
      <c r="G898" s="177">
        <v>475651</v>
      </c>
      <c r="H898" s="177">
        <v>135117</v>
      </c>
    </row>
    <row r="899" spans="3:8" x14ac:dyDescent="0.2">
      <c r="C899" s="245">
        <v>42098</v>
      </c>
      <c r="D899" s="177">
        <v>713476</v>
      </c>
      <c r="E899" s="177">
        <v>317101</v>
      </c>
      <c r="F899" s="177">
        <v>396376</v>
      </c>
      <c r="G899" s="177">
        <v>475651</v>
      </c>
      <c r="H899" s="177">
        <v>135117</v>
      </c>
    </row>
    <row r="900" spans="3:8" x14ac:dyDescent="0.2">
      <c r="C900" s="245">
        <v>42099</v>
      </c>
      <c r="D900" s="177">
        <v>713476</v>
      </c>
      <c r="E900" s="177">
        <v>317101</v>
      </c>
      <c r="F900" s="177">
        <v>396376</v>
      </c>
      <c r="G900" s="177">
        <v>475651</v>
      </c>
      <c r="H900" s="177">
        <v>135117</v>
      </c>
    </row>
    <row r="901" spans="3:8" x14ac:dyDescent="0.2">
      <c r="C901" s="245">
        <v>42100</v>
      </c>
      <c r="D901" s="177">
        <v>713476</v>
      </c>
      <c r="E901" s="177">
        <v>317101</v>
      </c>
      <c r="F901" s="177">
        <v>396376</v>
      </c>
      <c r="G901" s="177">
        <v>475651</v>
      </c>
      <c r="H901" s="177">
        <v>135117</v>
      </c>
    </row>
    <row r="902" spans="3:8" x14ac:dyDescent="0.2">
      <c r="C902" s="245">
        <v>42101</v>
      </c>
      <c r="D902" s="177">
        <v>713476</v>
      </c>
      <c r="E902" s="177">
        <v>317101</v>
      </c>
      <c r="F902" s="177">
        <v>396376</v>
      </c>
      <c r="G902" s="177">
        <v>475651</v>
      </c>
      <c r="H902" s="177">
        <v>135117</v>
      </c>
    </row>
    <row r="903" spans="3:8" x14ac:dyDescent="0.2">
      <c r="C903" s="245">
        <v>42102</v>
      </c>
      <c r="D903" s="177">
        <v>713476</v>
      </c>
      <c r="E903" s="177">
        <v>317101</v>
      </c>
      <c r="F903" s="177">
        <v>396376</v>
      </c>
      <c r="G903" s="177">
        <v>475651</v>
      </c>
      <c r="H903" s="177">
        <v>135117</v>
      </c>
    </row>
    <row r="904" spans="3:8" x14ac:dyDescent="0.2">
      <c r="C904" s="245">
        <v>42103</v>
      </c>
      <c r="D904" s="177">
        <v>713476</v>
      </c>
      <c r="E904" s="177">
        <v>317101</v>
      </c>
      <c r="F904" s="177">
        <v>396376</v>
      </c>
      <c r="G904" s="177">
        <v>475651</v>
      </c>
      <c r="H904" s="177">
        <v>135117</v>
      </c>
    </row>
    <row r="905" spans="3:8" x14ac:dyDescent="0.2">
      <c r="C905" s="245">
        <v>42104</v>
      </c>
      <c r="D905" s="177">
        <v>713476</v>
      </c>
      <c r="E905" s="177">
        <v>317101</v>
      </c>
      <c r="F905" s="177">
        <v>396376</v>
      </c>
      <c r="G905" s="177">
        <v>475651</v>
      </c>
      <c r="H905" s="177">
        <v>135117</v>
      </c>
    </row>
    <row r="906" spans="3:8" x14ac:dyDescent="0.2">
      <c r="C906" s="245">
        <v>42105</v>
      </c>
      <c r="D906" s="177">
        <v>713476</v>
      </c>
      <c r="E906" s="177">
        <v>317101</v>
      </c>
      <c r="F906" s="177">
        <v>396376</v>
      </c>
      <c r="G906" s="177">
        <v>475651</v>
      </c>
      <c r="H906" s="177">
        <v>135117</v>
      </c>
    </row>
    <row r="907" spans="3:8" x14ac:dyDescent="0.2">
      <c r="C907" s="245">
        <v>42106</v>
      </c>
      <c r="D907" s="177">
        <v>713476</v>
      </c>
      <c r="E907" s="177">
        <v>317101</v>
      </c>
      <c r="F907" s="177">
        <v>396376</v>
      </c>
      <c r="G907" s="177">
        <v>475651</v>
      </c>
      <c r="H907" s="177">
        <v>135117</v>
      </c>
    </row>
    <row r="908" spans="3:8" x14ac:dyDescent="0.2">
      <c r="C908" s="245">
        <v>42107</v>
      </c>
      <c r="D908" s="177">
        <v>713476</v>
      </c>
      <c r="E908" s="177">
        <v>317101</v>
      </c>
      <c r="F908" s="177">
        <v>396376</v>
      </c>
      <c r="G908" s="177">
        <v>475651</v>
      </c>
      <c r="H908" s="177">
        <v>135117</v>
      </c>
    </row>
    <row r="909" spans="3:8" x14ac:dyDescent="0.2">
      <c r="C909" s="245">
        <v>42108</v>
      </c>
      <c r="D909" s="177">
        <v>713476</v>
      </c>
      <c r="E909" s="177">
        <v>317101</v>
      </c>
      <c r="F909" s="177">
        <v>396376</v>
      </c>
      <c r="G909" s="177">
        <v>475651</v>
      </c>
      <c r="H909" s="177">
        <v>135117</v>
      </c>
    </row>
    <row r="910" spans="3:8" x14ac:dyDescent="0.2">
      <c r="C910" s="245">
        <v>42109</v>
      </c>
      <c r="D910" s="177">
        <v>713476</v>
      </c>
      <c r="E910" s="177">
        <v>317101</v>
      </c>
      <c r="F910" s="177">
        <v>396376</v>
      </c>
      <c r="G910" s="177">
        <v>475651</v>
      </c>
      <c r="H910" s="177">
        <v>135117</v>
      </c>
    </row>
    <row r="911" spans="3:8" x14ac:dyDescent="0.2">
      <c r="C911" s="245">
        <v>42110</v>
      </c>
      <c r="D911" s="177">
        <v>713476</v>
      </c>
      <c r="E911" s="177">
        <v>317101</v>
      </c>
      <c r="F911" s="177">
        <v>396376</v>
      </c>
      <c r="G911" s="177">
        <v>475651</v>
      </c>
      <c r="H911" s="177">
        <v>135117</v>
      </c>
    </row>
    <row r="912" spans="3:8" x14ac:dyDescent="0.2">
      <c r="C912" s="245">
        <v>42111</v>
      </c>
      <c r="D912" s="177">
        <v>713476</v>
      </c>
      <c r="E912" s="177">
        <v>317101</v>
      </c>
      <c r="F912" s="177">
        <v>396376</v>
      </c>
      <c r="G912" s="177">
        <v>475651</v>
      </c>
      <c r="H912" s="177">
        <v>135117</v>
      </c>
    </row>
    <row r="913" spans="3:8" x14ac:dyDescent="0.2">
      <c r="C913" s="245">
        <v>42112</v>
      </c>
      <c r="D913" s="177">
        <v>713476</v>
      </c>
      <c r="E913" s="177">
        <v>317101</v>
      </c>
      <c r="F913" s="177">
        <v>396376</v>
      </c>
      <c r="G913" s="177">
        <v>475651</v>
      </c>
      <c r="H913" s="177">
        <v>135117</v>
      </c>
    </row>
    <row r="914" spans="3:8" x14ac:dyDescent="0.2">
      <c r="C914" s="245">
        <v>42113</v>
      </c>
      <c r="D914" s="177">
        <v>713476</v>
      </c>
      <c r="E914" s="177">
        <v>317101</v>
      </c>
      <c r="F914" s="177">
        <v>396376</v>
      </c>
      <c r="G914" s="177">
        <v>475651</v>
      </c>
      <c r="H914" s="177">
        <v>135117</v>
      </c>
    </row>
    <row r="915" spans="3:8" x14ac:dyDescent="0.2">
      <c r="C915" s="245">
        <v>42114</v>
      </c>
      <c r="D915" s="177">
        <v>713476</v>
      </c>
      <c r="E915" s="177">
        <v>317101</v>
      </c>
      <c r="F915" s="177">
        <v>396376</v>
      </c>
      <c r="G915" s="177">
        <v>475651</v>
      </c>
      <c r="H915" s="177">
        <v>135117</v>
      </c>
    </row>
    <row r="916" spans="3:8" x14ac:dyDescent="0.2">
      <c r="C916" s="245">
        <v>42115</v>
      </c>
      <c r="D916" s="177">
        <v>713476</v>
      </c>
      <c r="E916" s="177">
        <v>317101</v>
      </c>
      <c r="F916" s="177">
        <v>396376</v>
      </c>
      <c r="G916" s="177">
        <v>475651</v>
      </c>
      <c r="H916" s="177">
        <v>135117</v>
      </c>
    </row>
    <row r="917" spans="3:8" x14ac:dyDescent="0.2">
      <c r="C917" s="245">
        <v>42116</v>
      </c>
      <c r="D917" s="177">
        <v>713476</v>
      </c>
      <c r="E917" s="177">
        <v>317101</v>
      </c>
      <c r="F917" s="177">
        <v>396376</v>
      </c>
      <c r="G917" s="177">
        <v>475651</v>
      </c>
      <c r="H917" s="177">
        <v>135117</v>
      </c>
    </row>
    <row r="918" spans="3:8" x14ac:dyDescent="0.2">
      <c r="C918" s="245">
        <v>42117</v>
      </c>
      <c r="D918" s="177">
        <v>713476</v>
      </c>
      <c r="E918" s="177">
        <v>317101</v>
      </c>
      <c r="F918" s="177">
        <v>396376</v>
      </c>
      <c r="G918" s="177">
        <v>475651</v>
      </c>
      <c r="H918" s="177">
        <v>135117</v>
      </c>
    </row>
    <row r="919" spans="3:8" x14ac:dyDescent="0.2">
      <c r="C919" s="245">
        <v>42118</v>
      </c>
      <c r="D919" s="177">
        <v>713476</v>
      </c>
      <c r="E919" s="177">
        <v>317101</v>
      </c>
      <c r="F919" s="177">
        <v>396376</v>
      </c>
      <c r="G919" s="177">
        <v>475651</v>
      </c>
      <c r="H919" s="177">
        <v>135117</v>
      </c>
    </row>
    <row r="920" spans="3:8" x14ac:dyDescent="0.2">
      <c r="C920" s="245">
        <v>42119</v>
      </c>
      <c r="D920" s="177">
        <v>713476</v>
      </c>
      <c r="E920" s="177">
        <v>317101</v>
      </c>
      <c r="F920" s="177">
        <v>396376</v>
      </c>
      <c r="G920" s="177">
        <v>475651</v>
      </c>
      <c r="H920" s="177">
        <v>135117</v>
      </c>
    </row>
    <row r="921" spans="3:8" x14ac:dyDescent="0.2">
      <c r="C921" s="245">
        <v>42120</v>
      </c>
      <c r="D921" s="177">
        <v>713476</v>
      </c>
      <c r="E921" s="177">
        <v>317101</v>
      </c>
      <c r="F921" s="177">
        <v>396376</v>
      </c>
      <c r="G921" s="177">
        <v>475651</v>
      </c>
      <c r="H921" s="177">
        <v>135117</v>
      </c>
    </row>
    <row r="922" spans="3:8" x14ac:dyDescent="0.2">
      <c r="C922" s="245">
        <v>42121</v>
      </c>
      <c r="D922" s="177">
        <v>713476</v>
      </c>
      <c r="E922" s="177">
        <v>317101</v>
      </c>
      <c r="F922" s="177">
        <v>396376</v>
      </c>
      <c r="G922" s="177">
        <v>475651</v>
      </c>
      <c r="H922" s="177">
        <v>135117</v>
      </c>
    </row>
    <row r="923" spans="3:8" x14ac:dyDescent="0.2">
      <c r="C923" s="245">
        <v>42122</v>
      </c>
      <c r="D923" s="177">
        <v>713476</v>
      </c>
      <c r="E923" s="177">
        <v>317101</v>
      </c>
      <c r="F923" s="177">
        <v>396376</v>
      </c>
      <c r="G923" s="177">
        <v>475651</v>
      </c>
      <c r="H923" s="177">
        <v>135117</v>
      </c>
    </row>
    <row r="924" spans="3:8" x14ac:dyDescent="0.2">
      <c r="C924" s="245">
        <v>42123</v>
      </c>
      <c r="D924" s="177">
        <v>713476</v>
      </c>
      <c r="E924" s="177">
        <v>317101</v>
      </c>
      <c r="F924" s="177">
        <v>396376</v>
      </c>
      <c r="G924" s="177">
        <v>475651</v>
      </c>
      <c r="H924" s="177">
        <v>135117</v>
      </c>
    </row>
    <row r="925" spans="3:8" x14ac:dyDescent="0.2">
      <c r="C925" s="245">
        <v>42124</v>
      </c>
      <c r="D925" s="177">
        <v>713476</v>
      </c>
      <c r="E925" s="177">
        <v>317101</v>
      </c>
      <c r="F925" s="177">
        <v>396376</v>
      </c>
      <c r="G925" s="177">
        <v>475651</v>
      </c>
      <c r="H925" s="177">
        <v>135117</v>
      </c>
    </row>
    <row r="926" spans="3:8" x14ac:dyDescent="0.2">
      <c r="C926" s="245">
        <v>42125</v>
      </c>
      <c r="D926" s="177">
        <v>713476</v>
      </c>
      <c r="E926" s="177">
        <v>317101</v>
      </c>
      <c r="F926" s="177">
        <v>396376</v>
      </c>
      <c r="G926" s="177">
        <v>475651</v>
      </c>
      <c r="H926" s="177">
        <v>135117</v>
      </c>
    </row>
    <row r="927" spans="3:8" x14ac:dyDescent="0.2">
      <c r="C927" s="245">
        <v>42126</v>
      </c>
      <c r="D927" s="177">
        <v>713476</v>
      </c>
      <c r="E927" s="177">
        <v>317101</v>
      </c>
      <c r="F927" s="177">
        <v>396376</v>
      </c>
      <c r="G927" s="177">
        <v>475651</v>
      </c>
      <c r="H927" s="177">
        <v>135117</v>
      </c>
    </row>
    <row r="928" spans="3:8" x14ac:dyDescent="0.2">
      <c r="C928" s="245">
        <v>42127</v>
      </c>
      <c r="D928" s="177">
        <v>713476</v>
      </c>
      <c r="E928" s="177">
        <v>317101</v>
      </c>
      <c r="F928" s="177">
        <v>396376</v>
      </c>
      <c r="G928" s="177">
        <v>475651</v>
      </c>
      <c r="H928" s="177">
        <v>135117</v>
      </c>
    </row>
    <row r="929" spans="3:8" x14ac:dyDescent="0.2">
      <c r="C929" s="245">
        <v>42128</v>
      </c>
      <c r="D929" s="177">
        <v>713476</v>
      </c>
      <c r="E929" s="177">
        <v>317101</v>
      </c>
      <c r="F929" s="177">
        <v>396376</v>
      </c>
      <c r="G929" s="177">
        <v>475651</v>
      </c>
      <c r="H929" s="177">
        <v>135117</v>
      </c>
    </row>
    <row r="930" spans="3:8" x14ac:dyDescent="0.2">
      <c r="C930" s="245">
        <v>42129</v>
      </c>
      <c r="D930" s="177">
        <v>713476</v>
      </c>
      <c r="E930" s="177">
        <v>317101</v>
      </c>
      <c r="F930" s="177">
        <v>396376</v>
      </c>
      <c r="G930" s="177">
        <v>475651</v>
      </c>
      <c r="H930" s="177">
        <v>135117</v>
      </c>
    </row>
    <row r="931" spans="3:8" x14ac:dyDescent="0.2">
      <c r="C931" s="245">
        <v>42130</v>
      </c>
      <c r="D931" s="177">
        <v>713476</v>
      </c>
      <c r="E931" s="177">
        <v>317101</v>
      </c>
      <c r="F931" s="177">
        <v>396376</v>
      </c>
      <c r="G931" s="177">
        <v>475651</v>
      </c>
      <c r="H931" s="177">
        <v>135117</v>
      </c>
    </row>
    <row r="932" spans="3:8" x14ac:dyDescent="0.2">
      <c r="C932" s="245">
        <v>42131</v>
      </c>
      <c r="D932" s="177">
        <v>713476</v>
      </c>
      <c r="E932" s="177">
        <v>317101</v>
      </c>
      <c r="F932" s="177">
        <v>396376</v>
      </c>
      <c r="G932" s="177">
        <v>475651</v>
      </c>
      <c r="H932" s="177">
        <v>135117</v>
      </c>
    </row>
    <row r="933" spans="3:8" x14ac:dyDescent="0.2">
      <c r="C933" s="245">
        <v>42132</v>
      </c>
      <c r="D933" s="177">
        <v>713476</v>
      </c>
      <c r="E933" s="177">
        <v>317101</v>
      </c>
      <c r="F933" s="177">
        <v>396376</v>
      </c>
      <c r="G933" s="177">
        <v>475651</v>
      </c>
      <c r="H933" s="177">
        <v>135117</v>
      </c>
    </row>
    <row r="934" spans="3:8" x14ac:dyDescent="0.2">
      <c r="C934" s="245">
        <v>42133</v>
      </c>
      <c r="D934" s="177">
        <v>713476</v>
      </c>
      <c r="E934" s="177">
        <v>317101</v>
      </c>
      <c r="F934" s="177">
        <v>396376</v>
      </c>
      <c r="G934" s="177">
        <v>475651</v>
      </c>
      <c r="H934" s="177">
        <v>135117</v>
      </c>
    </row>
    <row r="935" spans="3:8" x14ac:dyDescent="0.2">
      <c r="C935" s="245">
        <v>42134</v>
      </c>
      <c r="D935" s="177">
        <v>713476</v>
      </c>
      <c r="E935" s="177">
        <v>317101</v>
      </c>
      <c r="F935" s="177">
        <v>396376</v>
      </c>
      <c r="G935" s="177">
        <v>475651</v>
      </c>
      <c r="H935" s="177">
        <v>135117</v>
      </c>
    </row>
    <row r="936" spans="3:8" x14ac:dyDescent="0.2">
      <c r="C936" s="245">
        <v>42135</v>
      </c>
      <c r="D936" s="177">
        <v>713476</v>
      </c>
      <c r="E936" s="177">
        <v>317101</v>
      </c>
      <c r="F936" s="177">
        <v>396376</v>
      </c>
      <c r="G936" s="177">
        <v>475651</v>
      </c>
      <c r="H936" s="177">
        <v>135117</v>
      </c>
    </row>
    <row r="937" spans="3:8" x14ac:dyDescent="0.2">
      <c r="C937" s="245">
        <v>42136</v>
      </c>
      <c r="D937" s="177">
        <v>713476</v>
      </c>
      <c r="E937" s="177">
        <v>317101</v>
      </c>
      <c r="F937" s="177">
        <v>396376</v>
      </c>
      <c r="G937" s="177">
        <v>475651</v>
      </c>
      <c r="H937" s="177">
        <v>135117</v>
      </c>
    </row>
    <row r="938" spans="3:8" x14ac:dyDescent="0.2">
      <c r="C938" s="245">
        <v>42137</v>
      </c>
      <c r="D938" s="177">
        <v>713476</v>
      </c>
      <c r="E938" s="177">
        <v>317101</v>
      </c>
      <c r="F938" s="177">
        <v>396376</v>
      </c>
      <c r="G938" s="177">
        <v>475651</v>
      </c>
      <c r="H938" s="177">
        <v>135117</v>
      </c>
    </row>
    <row r="939" spans="3:8" x14ac:dyDescent="0.2">
      <c r="C939" s="245">
        <v>42138</v>
      </c>
      <c r="D939" s="177">
        <v>713476</v>
      </c>
      <c r="E939" s="177">
        <v>317101</v>
      </c>
      <c r="F939" s="177">
        <v>396376</v>
      </c>
      <c r="G939" s="177">
        <v>475651</v>
      </c>
      <c r="H939" s="177">
        <v>135117</v>
      </c>
    </row>
    <row r="940" spans="3:8" x14ac:dyDescent="0.2">
      <c r="C940" s="245">
        <v>42139</v>
      </c>
      <c r="D940" s="177">
        <v>713476</v>
      </c>
      <c r="E940" s="177">
        <v>317101</v>
      </c>
      <c r="F940" s="177">
        <v>396376</v>
      </c>
      <c r="G940" s="177">
        <v>475651</v>
      </c>
      <c r="H940" s="177">
        <v>135117</v>
      </c>
    </row>
    <row r="941" spans="3:8" x14ac:dyDescent="0.2">
      <c r="C941" s="245">
        <v>42140</v>
      </c>
      <c r="D941" s="177">
        <v>713476</v>
      </c>
      <c r="E941" s="177">
        <v>317101</v>
      </c>
      <c r="F941" s="177">
        <v>396376</v>
      </c>
      <c r="G941" s="177">
        <v>475651</v>
      </c>
      <c r="H941" s="177">
        <v>135117</v>
      </c>
    </row>
    <row r="942" spans="3:8" x14ac:dyDescent="0.2">
      <c r="C942" s="245">
        <v>42141</v>
      </c>
      <c r="D942" s="177">
        <v>713476</v>
      </c>
      <c r="E942" s="177">
        <v>317101</v>
      </c>
      <c r="F942" s="177">
        <v>396376</v>
      </c>
      <c r="G942" s="177">
        <v>475651</v>
      </c>
      <c r="H942" s="177">
        <v>135117</v>
      </c>
    </row>
    <row r="943" spans="3:8" x14ac:dyDescent="0.2">
      <c r="C943" s="245">
        <v>42142</v>
      </c>
      <c r="D943" s="177">
        <v>713476</v>
      </c>
      <c r="E943" s="177">
        <v>317101</v>
      </c>
      <c r="F943" s="177">
        <v>396376</v>
      </c>
      <c r="G943" s="177">
        <v>475651</v>
      </c>
      <c r="H943" s="177">
        <v>135117</v>
      </c>
    </row>
    <row r="944" spans="3:8" x14ac:dyDescent="0.2">
      <c r="C944" s="245">
        <v>42143</v>
      </c>
      <c r="D944" s="177">
        <v>713476</v>
      </c>
      <c r="E944" s="177">
        <v>317101</v>
      </c>
      <c r="F944" s="177">
        <v>396376</v>
      </c>
      <c r="G944" s="177">
        <v>475651</v>
      </c>
      <c r="H944" s="177">
        <v>135117</v>
      </c>
    </row>
    <row r="945" spans="3:8" x14ac:dyDescent="0.2">
      <c r="C945" s="245">
        <v>42144</v>
      </c>
      <c r="D945" s="177">
        <v>713476</v>
      </c>
      <c r="E945" s="177">
        <v>317101</v>
      </c>
      <c r="F945" s="177">
        <v>396376</v>
      </c>
      <c r="G945" s="177">
        <v>475651</v>
      </c>
      <c r="H945" s="177">
        <v>135117</v>
      </c>
    </row>
    <row r="946" spans="3:8" x14ac:dyDescent="0.2">
      <c r="C946" s="245">
        <v>42145</v>
      </c>
      <c r="D946" s="177">
        <v>713476</v>
      </c>
      <c r="E946" s="177">
        <v>317101</v>
      </c>
      <c r="F946" s="177">
        <v>396376</v>
      </c>
      <c r="G946" s="177">
        <v>475651</v>
      </c>
      <c r="H946" s="177">
        <v>135117</v>
      </c>
    </row>
    <row r="947" spans="3:8" x14ac:dyDescent="0.2">
      <c r="C947" s="245">
        <v>42146</v>
      </c>
      <c r="D947" s="177">
        <v>713476</v>
      </c>
      <c r="E947" s="177">
        <v>317101</v>
      </c>
      <c r="F947" s="177">
        <v>396376</v>
      </c>
      <c r="G947" s="177">
        <v>475651</v>
      </c>
      <c r="H947" s="177">
        <v>135117</v>
      </c>
    </row>
    <row r="948" spans="3:8" x14ac:dyDescent="0.2">
      <c r="C948" s="245">
        <v>42147</v>
      </c>
      <c r="D948" s="177">
        <v>713476</v>
      </c>
      <c r="E948" s="177">
        <v>317101</v>
      </c>
      <c r="F948" s="177">
        <v>396376</v>
      </c>
      <c r="G948" s="177">
        <v>475651</v>
      </c>
      <c r="H948" s="177">
        <v>135117</v>
      </c>
    </row>
    <row r="949" spans="3:8" x14ac:dyDescent="0.2">
      <c r="C949" s="245">
        <v>42148</v>
      </c>
      <c r="D949" s="177">
        <v>713476</v>
      </c>
      <c r="E949" s="177">
        <v>317101</v>
      </c>
      <c r="F949" s="177">
        <v>396376</v>
      </c>
      <c r="G949" s="177">
        <v>475651</v>
      </c>
      <c r="H949" s="177">
        <v>135117</v>
      </c>
    </row>
    <row r="950" spans="3:8" x14ac:dyDescent="0.2">
      <c r="C950" s="245">
        <v>42149</v>
      </c>
      <c r="D950" s="177">
        <v>713476</v>
      </c>
      <c r="E950" s="177">
        <v>317101</v>
      </c>
      <c r="F950" s="177">
        <v>396376</v>
      </c>
      <c r="G950" s="177">
        <v>475651</v>
      </c>
      <c r="H950" s="177">
        <v>135117</v>
      </c>
    </row>
    <row r="951" spans="3:8" x14ac:dyDescent="0.2">
      <c r="C951" s="245">
        <v>42150</v>
      </c>
      <c r="D951" s="177">
        <v>713476</v>
      </c>
      <c r="E951" s="177">
        <v>317101</v>
      </c>
      <c r="F951" s="177">
        <v>396376</v>
      </c>
      <c r="G951" s="177">
        <v>475651</v>
      </c>
      <c r="H951" s="177">
        <v>135117</v>
      </c>
    </row>
    <row r="952" spans="3:8" x14ac:dyDescent="0.2">
      <c r="C952" s="245">
        <v>42151</v>
      </c>
      <c r="D952" s="177">
        <v>713476</v>
      </c>
      <c r="E952" s="177">
        <v>317101</v>
      </c>
      <c r="F952" s="177">
        <v>396376</v>
      </c>
      <c r="G952" s="177">
        <v>475651</v>
      </c>
      <c r="H952" s="177">
        <v>135117</v>
      </c>
    </row>
    <row r="953" spans="3:8" x14ac:dyDescent="0.2">
      <c r="C953" s="245">
        <v>42152</v>
      </c>
      <c r="D953" s="177">
        <v>713476</v>
      </c>
      <c r="E953" s="177">
        <v>317101</v>
      </c>
      <c r="F953" s="177">
        <v>396376</v>
      </c>
      <c r="G953" s="177">
        <v>475651</v>
      </c>
      <c r="H953" s="177">
        <v>135117</v>
      </c>
    </row>
    <row r="954" spans="3:8" x14ac:dyDescent="0.2">
      <c r="C954" s="245">
        <v>42153</v>
      </c>
      <c r="D954" s="177">
        <v>713476</v>
      </c>
      <c r="E954" s="177">
        <v>317101</v>
      </c>
      <c r="F954" s="177">
        <v>396376</v>
      </c>
      <c r="G954" s="177">
        <v>475651</v>
      </c>
      <c r="H954" s="177">
        <v>135117</v>
      </c>
    </row>
    <row r="955" spans="3:8" x14ac:dyDescent="0.2">
      <c r="C955" s="245">
        <v>42154</v>
      </c>
      <c r="D955" s="177">
        <v>713476</v>
      </c>
      <c r="E955" s="177">
        <v>317101</v>
      </c>
      <c r="F955" s="177">
        <v>396376</v>
      </c>
      <c r="G955" s="177">
        <v>475651</v>
      </c>
      <c r="H955" s="177">
        <v>135117</v>
      </c>
    </row>
    <row r="956" spans="3:8" x14ac:dyDescent="0.2">
      <c r="C956" s="245">
        <v>42155</v>
      </c>
      <c r="D956" s="177">
        <v>713476</v>
      </c>
      <c r="E956" s="177">
        <v>317101</v>
      </c>
      <c r="F956" s="177">
        <v>396376</v>
      </c>
      <c r="G956" s="177">
        <v>475651</v>
      </c>
      <c r="H956" s="177">
        <v>135117</v>
      </c>
    </row>
    <row r="957" spans="3:8" x14ac:dyDescent="0.2">
      <c r="C957" s="245">
        <v>42156</v>
      </c>
      <c r="D957" s="177">
        <v>713476</v>
      </c>
      <c r="E957" s="177">
        <v>317101</v>
      </c>
      <c r="F957" s="177">
        <v>396376</v>
      </c>
      <c r="G957" s="177">
        <v>475651</v>
      </c>
      <c r="H957" s="177">
        <v>135117</v>
      </c>
    </row>
    <row r="958" spans="3:8" x14ac:dyDescent="0.2">
      <c r="C958" s="245">
        <v>42157</v>
      </c>
      <c r="D958" s="177">
        <v>713476</v>
      </c>
      <c r="E958" s="177">
        <v>317101</v>
      </c>
      <c r="F958" s="177">
        <v>396376</v>
      </c>
      <c r="G958" s="177">
        <v>475651</v>
      </c>
      <c r="H958" s="177">
        <v>135117</v>
      </c>
    </row>
    <row r="959" spans="3:8" x14ac:dyDescent="0.2">
      <c r="C959" s="245">
        <v>42158</v>
      </c>
      <c r="D959" s="177">
        <v>713476</v>
      </c>
      <c r="E959" s="177">
        <v>317101</v>
      </c>
      <c r="F959" s="177">
        <v>396376</v>
      </c>
      <c r="G959" s="177">
        <v>475651</v>
      </c>
      <c r="H959" s="177">
        <v>135117</v>
      </c>
    </row>
    <row r="960" spans="3:8" x14ac:dyDescent="0.2">
      <c r="C960" s="245">
        <v>42159</v>
      </c>
      <c r="D960" s="177">
        <v>713476</v>
      </c>
      <c r="E960" s="177">
        <v>317101</v>
      </c>
      <c r="F960" s="177">
        <v>396376</v>
      </c>
      <c r="G960" s="177">
        <v>475651</v>
      </c>
      <c r="H960" s="177">
        <v>135117</v>
      </c>
    </row>
    <row r="961" spans="3:8" x14ac:dyDescent="0.2">
      <c r="C961" s="245">
        <v>42160</v>
      </c>
      <c r="D961" s="177">
        <v>713476</v>
      </c>
      <c r="E961" s="177">
        <v>317101</v>
      </c>
      <c r="F961" s="177">
        <v>396376</v>
      </c>
      <c r="G961" s="177">
        <v>475651</v>
      </c>
      <c r="H961" s="177">
        <v>135117</v>
      </c>
    </row>
    <row r="962" spans="3:8" x14ac:dyDescent="0.2">
      <c r="C962" s="245">
        <v>42161</v>
      </c>
      <c r="D962" s="177">
        <v>713476</v>
      </c>
      <c r="E962" s="177">
        <v>317101</v>
      </c>
      <c r="F962" s="177">
        <v>396376</v>
      </c>
      <c r="G962" s="177">
        <v>475651</v>
      </c>
      <c r="H962" s="177">
        <v>135117</v>
      </c>
    </row>
    <row r="963" spans="3:8" x14ac:dyDescent="0.2">
      <c r="C963" s="245">
        <v>42162</v>
      </c>
      <c r="D963" s="177">
        <v>713476</v>
      </c>
      <c r="E963" s="177">
        <v>317101</v>
      </c>
      <c r="F963" s="177">
        <v>396376</v>
      </c>
      <c r="G963" s="177">
        <v>475651</v>
      </c>
      <c r="H963" s="177">
        <v>135117</v>
      </c>
    </row>
    <row r="964" spans="3:8" x14ac:dyDescent="0.2">
      <c r="C964" s="245">
        <v>42163</v>
      </c>
      <c r="D964" s="177">
        <v>713476</v>
      </c>
      <c r="E964" s="177">
        <v>317101</v>
      </c>
      <c r="F964" s="177">
        <v>396376</v>
      </c>
      <c r="G964" s="177">
        <v>475651</v>
      </c>
      <c r="H964" s="177">
        <v>135117</v>
      </c>
    </row>
    <row r="965" spans="3:8" x14ac:dyDescent="0.2">
      <c r="C965" s="245">
        <v>42164</v>
      </c>
      <c r="D965" s="177">
        <v>713476</v>
      </c>
      <c r="E965" s="177">
        <v>317101</v>
      </c>
      <c r="F965" s="177">
        <v>396376</v>
      </c>
      <c r="G965" s="177">
        <v>475651</v>
      </c>
      <c r="H965" s="177">
        <v>135117</v>
      </c>
    </row>
    <row r="966" spans="3:8" x14ac:dyDescent="0.2">
      <c r="C966" s="245">
        <v>42165</v>
      </c>
      <c r="D966" s="177">
        <v>713476</v>
      </c>
      <c r="E966" s="177">
        <v>317101</v>
      </c>
      <c r="F966" s="177">
        <v>396376</v>
      </c>
      <c r="G966" s="177">
        <v>475651</v>
      </c>
      <c r="H966" s="177">
        <v>135117</v>
      </c>
    </row>
    <row r="967" spans="3:8" x14ac:dyDescent="0.2">
      <c r="C967" s="245">
        <v>42166</v>
      </c>
      <c r="D967" s="177">
        <v>713476</v>
      </c>
      <c r="E967" s="177">
        <v>317101</v>
      </c>
      <c r="F967" s="177">
        <v>396376</v>
      </c>
      <c r="G967" s="177">
        <v>475651</v>
      </c>
      <c r="H967" s="177">
        <v>135117</v>
      </c>
    </row>
    <row r="968" spans="3:8" x14ac:dyDescent="0.2">
      <c r="C968" s="245">
        <v>42167</v>
      </c>
      <c r="D968" s="177">
        <v>713476</v>
      </c>
      <c r="E968" s="177">
        <v>317101</v>
      </c>
      <c r="F968" s="177">
        <v>396376</v>
      </c>
      <c r="G968" s="177">
        <v>475651</v>
      </c>
      <c r="H968" s="177">
        <v>135117</v>
      </c>
    </row>
    <row r="969" spans="3:8" x14ac:dyDescent="0.2">
      <c r="C969" s="245">
        <v>42168</v>
      </c>
      <c r="D969" s="177">
        <v>713476</v>
      </c>
      <c r="E969" s="177">
        <v>317101</v>
      </c>
      <c r="F969" s="177">
        <v>396376</v>
      </c>
      <c r="G969" s="177">
        <v>475651</v>
      </c>
      <c r="H969" s="177">
        <v>135117</v>
      </c>
    </row>
    <row r="970" spans="3:8" x14ac:dyDescent="0.2">
      <c r="C970" s="245">
        <v>42169</v>
      </c>
      <c r="D970" s="177">
        <v>713476</v>
      </c>
      <c r="E970" s="177">
        <v>317101</v>
      </c>
      <c r="F970" s="177">
        <v>396376</v>
      </c>
      <c r="G970" s="177">
        <v>475651</v>
      </c>
      <c r="H970" s="177">
        <v>135117</v>
      </c>
    </row>
    <row r="971" spans="3:8" x14ac:dyDescent="0.2">
      <c r="C971" s="245">
        <v>42170</v>
      </c>
      <c r="D971" s="177">
        <v>713476</v>
      </c>
      <c r="E971" s="177">
        <v>317101</v>
      </c>
      <c r="F971" s="177">
        <v>396376</v>
      </c>
      <c r="G971" s="177">
        <v>475651</v>
      </c>
      <c r="H971" s="177">
        <v>135117</v>
      </c>
    </row>
    <row r="972" spans="3:8" x14ac:dyDescent="0.2">
      <c r="C972" s="245">
        <v>42171</v>
      </c>
      <c r="D972" s="177">
        <v>713476</v>
      </c>
      <c r="E972" s="177">
        <v>317101</v>
      </c>
      <c r="F972" s="177">
        <v>396376</v>
      </c>
      <c r="G972" s="177">
        <v>475651</v>
      </c>
      <c r="H972" s="177">
        <v>135117</v>
      </c>
    </row>
    <row r="973" spans="3:8" x14ac:dyDescent="0.2">
      <c r="C973" s="245">
        <v>42172</v>
      </c>
      <c r="D973" s="177">
        <v>713476</v>
      </c>
      <c r="E973" s="177">
        <v>317101</v>
      </c>
      <c r="F973" s="177">
        <v>396376</v>
      </c>
      <c r="G973" s="177">
        <v>475651</v>
      </c>
      <c r="H973" s="177">
        <v>135117</v>
      </c>
    </row>
    <row r="974" spans="3:8" x14ac:dyDescent="0.2">
      <c r="C974" s="245">
        <v>42173</v>
      </c>
      <c r="D974" s="177">
        <v>713476</v>
      </c>
      <c r="E974" s="177">
        <v>317101</v>
      </c>
      <c r="F974" s="177">
        <v>396376</v>
      </c>
      <c r="G974" s="177">
        <v>475651</v>
      </c>
      <c r="H974" s="177">
        <v>135117</v>
      </c>
    </row>
    <row r="975" spans="3:8" x14ac:dyDescent="0.2">
      <c r="C975" s="245">
        <v>42174</v>
      </c>
      <c r="D975" s="177">
        <v>713476</v>
      </c>
      <c r="E975" s="177">
        <v>317101</v>
      </c>
      <c r="F975" s="177">
        <v>396376</v>
      </c>
      <c r="G975" s="177">
        <v>475651</v>
      </c>
      <c r="H975" s="177">
        <v>135117</v>
      </c>
    </row>
    <row r="976" spans="3:8" x14ac:dyDescent="0.2">
      <c r="C976" s="245">
        <v>42175</v>
      </c>
      <c r="D976" s="177">
        <v>713476</v>
      </c>
      <c r="E976" s="177">
        <v>317101</v>
      </c>
      <c r="F976" s="177">
        <v>396376</v>
      </c>
      <c r="G976" s="177">
        <v>475651</v>
      </c>
      <c r="H976" s="177">
        <v>135117</v>
      </c>
    </row>
    <row r="977" spans="3:8" x14ac:dyDescent="0.2">
      <c r="C977" s="245">
        <v>42176</v>
      </c>
      <c r="D977" s="177">
        <v>713476</v>
      </c>
      <c r="E977" s="177">
        <v>317101</v>
      </c>
      <c r="F977" s="177">
        <v>396376</v>
      </c>
      <c r="G977" s="177">
        <v>475651</v>
      </c>
      <c r="H977" s="177">
        <v>135117</v>
      </c>
    </row>
    <row r="978" spans="3:8" x14ac:dyDescent="0.2">
      <c r="C978" s="245">
        <v>42177</v>
      </c>
      <c r="D978" s="177">
        <v>713476</v>
      </c>
      <c r="E978" s="177">
        <v>317101</v>
      </c>
      <c r="F978" s="177">
        <v>396376</v>
      </c>
      <c r="G978" s="177">
        <v>475651</v>
      </c>
      <c r="H978" s="177">
        <v>135117</v>
      </c>
    </row>
    <row r="979" spans="3:8" x14ac:dyDescent="0.2">
      <c r="C979" s="245">
        <v>42178</v>
      </c>
      <c r="D979" s="177">
        <v>713476</v>
      </c>
      <c r="E979" s="177">
        <v>317101</v>
      </c>
      <c r="F979" s="177">
        <v>396376</v>
      </c>
      <c r="G979" s="177">
        <v>475651</v>
      </c>
      <c r="H979" s="177">
        <v>135117</v>
      </c>
    </row>
    <row r="980" spans="3:8" x14ac:dyDescent="0.2">
      <c r="C980" s="245">
        <v>42179</v>
      </c>
      <c r="D980" s="177">
        <v>713476</v>
      </c>
      <c r="E980" s="177">
        <v>317101</v>
      </c>
      <c r="F980" s="177">
        <v>396376</v>
      </c>
      <c r="G980" s="177">
        <v>475651</v>
      </c>
      <c r="H980" s="177">
        <v>135117</v>
      </c>
    </row>
    <row r="981" spans="3:8" x14ac:dyDescent="0.2">
      <c r="C981" s="245">
        <v>42180</v>
      </c>
      <c r="D981" s="177">
        <v>713476</v>
      </c>
      <c r="E981" s="177">
        <v>317101</v>
      </c>
      <c r="F981" s="177">
        <v>396376</v>
      </c>
      <c r="G981" s="177">
        <v>475651</v>
      </c>
      <c r="H981" s="177">
        <v>135117</v>
      </c>
    </row>
    <row r="982" spans="3:8" x14ac:dyDescent="0.2">
      <c r="C982" s="245">
        <v>42181</v>
      </c>
      <c r="D982" s="177">
        <v>713476</v>
      </c>
      <c r="E982" s="177">
        <v>317101</v>
      </c>
      <c r="F982" s="177">
        <v>396376</v>
      </c>
      <c r="G982" s="177">
        <v>475651</v>
      </c>
      <c r="H982" s="177">
        <v>135117</v>
      </c>
    </row>
    <row r="983" spans="3:8" x14ac:dyDescent="0.2">
      <c r="C983" s="245">
        <v>42182</v>
      </c>
      <c r="D983" s="177">
        <v>713476</v>
      </c>
      <c r="E983" s="177">
        <v>317101</v>
      </c>
      <c r="F983" s="177">
        <v>396376</v>
      </c>
      <c r="G983" s="177">
        <v>475651</v>
      </c>
      <c r="H983" s="177">
        <v>135117</v>
      </c>
    </row>
    <row r="984" spans="3:8" x14ac:dyDescent="0.2">
      <c r="C984" s="245">
        <v>42183</v>
      </c>
      <c r="D984" s="177">
        <v>713476</v>
      </c>
      <c r="E984" s="177">
        <v>317101</v>
      </c>
      <c r="F984" s="177">
        <v>396376</v>
      </c>
      <c r="G984" s="177">
        <v>475651</v>
      </c>
      <c r="H984" s="177">
        <v>135117</v>
      </c>
    </row>
    <row r="985" spans="3:8" x14ac:dyDescent="0.2">
      <c r="C985" s="245">
        <v>42184</v>
      </c>
      <c r="D985" s="177">
        <v>713476</v>
      </c>
      <c r="E985" s="177">
        <v>317101</v>
      </c>
      <c r="F985" s="177">
        <v>396376</v>
      </c>
      <c r="G985" s="177">
        <v>475651</v>
      </c>
      <c r="H985" s="177">
        <v>135117</v>
      </c>
    </row>
    <row r="986" spans="3:8" x14ac:dyDescent="0.2">
      <c r="C986" s="245">
        <v>42185</v>
      </c>
      <c r="D986" s="177">
        <v>713476</v>
      </c>
      <c r="E986" s="177">
        <v>317101</v>
      </c>
      <c r="F986" s="177">
        <v>396376</v>
      </c>
      <c r="G986" s="177">
        <v>475651</v>
      </c>
      <c r="H986" s="177">
        <v>135117</v>
      </c>
    </row>
    <row r="987" spans="3:8" x14ac:dyDescent="0.2">
      <c r="C987" s="245">
        <v>42186</v>
      </c>
      <c r="D987" s="177">
        <v>713476</v>
      </c>
      <c r="E987" s="177">
        <v>317101</v>
      </c>
      <c r="F987" s="177">
        <v>396376</v>
      </c>
      <c r="G987" s="177">
        <v>475651</v>
      </c>
      <c r="H987" s="177">
        <v>135117</v>
      </c>
    </row>
    <row r="988" spans="3:8" x14ac:dyDescent="0.2">
      <c r="C988" s="245">
        <v>42187</v>
      </c>
      <c r="D988" s="177">
        <v>713476</v>
      </c>
      <c r="E988" s="177">
        <v>317101</v>
      </c>
      <c r="F988" s="177">
        <v>396376</v>
      </c>
      <c r="G988" s="177">
        <v>475651</v>
      </c>
      <c r="H988" s="177">
        <v>135117</v>
      </c>
    </row>
    <row r="989" spans="3:8" x14ac:dyDescent="0.2">
      <c r="C989" s="245">
        <v>42188</v>
      </c>
      <c r="D989" s="177">
        <v>713476</v>
      </c>
      <c r="E989" s="177">
        <v>317101</v>
      </c>
      <c r="F989" s="177">
        <v>396376</v>
      </c>
      <c r="G989" s="177">
        <v>475651</v>
      </c>
      <c r="H989" s="177">
        <v>135117</v>
      </c>
    </row>
    <row r="990" spans="3:8" x14ac:dyDescent="0.2">
      <c r="C990" s="245">
        <v>42189</v>
      </c>
      <c r="D990" s="177">
        <v>713476</v>
      </c>
      <c r="E990" s="177">
        <v>317101</v>
      </c>
      <c r="F990" s="177">
        <v>396376</v>
      </c>
      <c r="G990" s="177">
        <v>475651</v>
      </c>
      <c r="H990" s="177">
        <v>135117</v>
      </c>
    </row>
    <row r="991" spans="3:8" x14ac:dyDescent="0.2">
      <c r="C991" s="245">
        <v>42190</v>
      </c>
      <c r="D991" s="177">
        <v>713476</v>
      </c>
      <c r="E991" s="177">
        <v>317101</v>
      </c>
      <c r="F991" s="177">
        <v>396376</v>
      </c>
      <c r="G991" s="177">
        <v>475651</v>
      </c>
      <c r="H991" s="177">
        <v>135117</v>
      </c>
    </row>
    <row r="992" spans="3:8" x14ac:dyDescent="0.2">
      <c r="C992" s="245">
        <v>42191</v>
      </c>
      <c r="D992" s="177">
        <v>713476</v>
      </c>
      <c r="E992" s="177">
        <v>317101</v>
      </c>
      <c r="F992" s="177">
        <v>396376</v>
      </c>
      <c r="G992" s="177">
        <v>475651</v>
      </c>
      <c r="H992" s="177">
        <v>135117</v>
      </c>
    </row>
    <row r="993" spans="3:8" x14ac:dyDescent="0.2">
      <c r="C993" s="245">
        <v>42192</v>
      </c>
      <c r="D993" s="177">
        <v>713476</v>
      </c>
      <c r="E993" s="177">
        <v>317101</v>
      </c>
      <c r="F993" s="177">
        <v>396376</v>
      </c>
      <c r="G993" s="177">
        <v>475651</v>
      </c>
      <c r="H993" s="177">
        <v>135117</v>
      </c>
    </row>
    <row r="994" spans="3:8" x14ac:dyDescent="0.2">
      <c r="C994" s="245">
        <v>42193</v>
      </c>
      <c r="D994" s="177">
        <v>713476</v>
      </c>
      <c r="E994" s="177">
        <v>317101</v>
      </c>
      <c r="F994" s="177">
        <v>396376</v>
      </c>
      <c r="G994" s="177">
        <v>475651</v>
      </c>
      <c r="H994" s="177">
        <v>135117</v>
      </c>
    </row>
    <row r="995" spans="3:8" x14ac:dyDescent="0.2">
      <c r="C995" s="245">
        <v>42194</v>
      </c>
      <c r="D995" s="177">
        <v>713476</v>
      </c>
      <c r="E995" s="177">
        <v>317101</v>
      </c>
      <c r="F995" s="177">
        <v>396376</v>
      </c>
      <c r="G995" s="177">
        <v>475651</v>
      </c>
      <c r="H995" s="177">
        <v>135117</v>
      </c>
    </row>
    <row r="996" spans="3:8" x14ac:dyDescent="0.2">
      <c r="C996" s="245">
        <v>42195</v>
      </c>
      <c r="D996" s="177">
        <v>713476</v>
      </c>
      <c r="E996" s="177">
        <v>317101</v>
      </c>
      <c r="F996" s="177">
        <v>396376</v>
      </c>
      <c r="G996" s="177">
        <v>475651</v>
      </c>
      <c r="H996" s="177">
        <v>135117</v>
      </c>
    </row>
    <row r="997" spans="3:8" x14ac:dyDescent="0.2">
      <c r="C997" s="245">
        <v>42196</v>
      </c>
      <c r="D997" s="177">
        <v>713476</v>
      </c>
      <c r="E997" s="177">
        <v>317101</v>
      </c>
      <c r="F997" s="177">
        <v>396376</v>
      </c>
      <c r="G997" s="177">
        <v>475651</v>
      </c>
      <c r="H997" s="177">
        <v>135117</v>
      </c>
    </row>
    <row r="998" spans="3:8" x14ac:dyDescent="0.2">
      <c r="C998" s="245">
        <v>42197</v>
      </c>
      <c r="D998" s="177">
        <v>713476</v>
      </c>
      <c r="E998" s="177">
        <v>317101</v>
      </c>
      <c r="F998" s="177">
        <v>396376</v>
      </c>
      <c r="G998" s="177">
        <v>475651</v>
      </c>
      <c r="H998" s="177">
        <v>135117</v>
      </c>
    </row>
    <row r="999" spans="3:8" x14ac:dyDescent="0.2">
      <c r="C999" s="245">
        <v>42198</v>
      </c>
      <c r="D999" s="177">
        <v>713476</v>
      </c>
      <c r="E999" s="177">
        <v>317101</v>
      </c>
      <c r="F999" s="177">
        <v>396376</v>
      </c>
      <c r="G999" s="177">
        <v>475651</v>
      </c>
      <c r="H999" s="177">
        <v>135117</v>
      </c>
    </row>
    <row r="1000" spans="3:8" x14ac:dyDescent="0.2">
      <c r="C1000" s="245">
        <v>42199</v>
      </c>
      <c r="D1000" s="177">
        <v>713476</v>
      </c>
      <c r="E1000" s="177">
        <v>317101</v>
      </c>
      <c r="F1000" s="177">
        <v>396376</v>
      </c>
      <c r="G1000" s="177">
        <v>475651</v>
      </c>
      <c r="H1000" s="177">
        <v>135117</v>
      </c>
    </row>
    <row r="1001" spans="3:8" x14ac:dyDescent="0.2">
      <c r="C1001" s="245">
        <v>42200</v>
      </c>
      <c r="D1001" s="177">
        <v>713476</v>
      </c>
      <c r="E1001" s="177">
        <v>317101</v>
      </c>
      <c r="F1001" s="177">
        <v>396376</v>
      </c>
      <c r="G1001" s="177">
        <v>475651</v>
      </c>
      <c r="H1001" s="177">
        <v>135117</v>
      </c>
    </row>
    <row r="1002" spans="3:8" x14ac:dyDescent="0.2">
      <c r="C1002" s="245">
        <v>42201</v>
      </c>
      <c r="D1002" s="177">
        <v>713476</v>
      </c>
      <c r="E1002" s="177">
        <v>317101</v>
      </c>
      <c r="F1002" s="177">
        <v>396376</v>
      </c>
      <c r="G1002" s="177">
        <v>475651</v>
      </c>
      <c r="H1002" s="177">
        <v>135117</v>
      </c>
    </row>
    <row r="1003" spans="3:8" x14ac:dyDescent="0.2">
      <c r="C1003" s="245">
        <v>42202</v>
      </c>
      <c r="D1003" s="177">
        <v>713476</v>
      </c>
      <c r="E1003" s="177">
        <v>317101</v>
      </c>
      <c r="F1003" s="177">
        <v>396376</v>
      </c>
      <c r="G1003" s="177">
        <v>475651</v>
      </c>
      <c r="H1003" s="177">
        <v>135117</v>
      </c>
    </row>
    <row r="1004" spans="3:8" x14ac:dyDescent="0.2">
      <c r="C1004" s="245">
        <v>42203</v>
      </c>
      <c r="D1004" s="177">
        <v>713476</v>
      </c>
      <c r="E1004" s="177">
        <v>317101</v>
      </c>
      <c r="F1004" s="177">
        <v>396376</v>
      </c>
      <c r="G1004" s="177">
        <v>475651</v>
      </c>
      <c r="H1004" s="177">
        <v>135117</v>
      </c>
    </row>
    <row r="1005" spans="3:8" x14ac:dyDescent="0.2">
      <c r="C1005" s="245">
        <v>42204</v>
      </c>
      <c r="D1005" s="177">
        <v>713476</v>
      </c>
      <c r="E1005" s="177">
        <v>317101</v>
      </c>
      <c r="F1005" s="177">
        <v>396376</v>
      </c>
      <c r="G1005" s="177">
        <v>475651</v>
      </c>
      <c r="H1005" s="177">
        <v>135117</v>
      </c>
    </row>
    <row r="1006" spans="3:8" x14ac:dyDescent="0.2">
      <c r="C1006" s="245">
        <v>42205</v>
      </c>
      <c r="D1006" s="177">
        <v>713476</v>
      </c>
      <c r="E1006" s="177">
        <v>317101</v>
      </c>
      <c r="F1006" s="177">
        <v>396376</v>
      </c>
      <c r="G1006" s="177">
        <v>475651</v>
      </c>
      <c r="H1006" s="177">
        <v>135117</v>
      </c>
    </row>
    <row r="1007" spans="3:8" x14ac:dyDescent="0.2">
      <c r="C1007" s="245">
        <v>42206</v>
      </c>
      <c r="D1007" s="177">
        <v>713476</v>
      </c>
      <c r="E1007" s="177">
        <v>317101</v>
      </c>
      <c r="F1007" s="177">
        <v>396376</v>
      </c>
      <c r="G1007" s="177">
        <v>475651</v>
      </c>
      <c r="H1007" s="177">
        <v>135117</v>
      </c>
    </row>
    <row r="1008" spans="3:8" x14ac:dyDescent="0.2">
      <c r="C1008" s="245">
        <v>42207</v>
      </c>
      <c r="D1008" s="177">
        <v>713476</v>
      </c>
      <c r="E1008" s="177">
        <v>317101</v>
      </c>
      <c r="F1008" s="177">
        <v>396376</v>
      </c>
      <c r="G1008" s="177">
        <v>475651</v>
      </c>
      <c r="H1008" s="177">
        <v>135117</v>
      </c>
    </row>
    <row r="1009" spans="3:8" x14ac:dyDescent="0.2">
      <c r="C1009" s="245">
        <v>42208</v>
      </c>
      <c r="D1009" s="177">
        <v>713476</v>
      </c>
      <c r="E1009" s="177">
        <v>317101</v>
      </c>
      <c r="F1009" s="177">
        <v>396376</v>
      </c>
      <c r="G1009" s="177">
        <v>475651</v>
      </c>
      <c r="H1009" s="177">
        <v>135117</v>
      </c>
    </row>
    <row r="1010" spans="3:8" x14ac:dyDescent="0.2">
      <c r="C1010" s="245">
        <v>42209</v>
      </c>
      <c r="D1010" s="177">
        <v>713476</v>
      </c>
      <c r="E1010" s="177">
        <v>317101</v>
      </c>
      <c r="F1010" s="177">
        <v>396376</v>
      </c>
      <c r="G1010" s="177">
        <v>475651</v>
      </c>
      <c r="H1010" s="177">
        <v>135117</v>
      </c>
    </row>
    <row r="1011" spans="3:8" x14ac:dyDescent="0.2">
      <c r="C1011" s="245">
        <v>42210</v>
      </c>
      <c r="D1011" s="177">
        <v>713476</v>
      </c>
      <c r="E1011" s="177">
        <v>317101</v>
      </c>
      <c r="F1011" s="177">
        <v>396376</v>
      </c>
      <c r="G1011" s="177">
        <v>475651</v>
      </c>
      <c r="H1011" s="177">
        <v>135117</v>
      </c>
    </row>
    <row r="1012" spans="3:8" x14ac:dyDescent="0.2">
      <c r="C1012" s="245">
        <v>42211</v>
      </c>
      <c r="D1012" s="177">
        <v>713476</v>
      </c>
      <c r="E1012" s="177">
        <v>317101</v>
      </c>
      <c r="F1012" s="177">
        <v>396376</v>
      </c>
      <c r="G1012" s="177">
        <v>475651</v>
      </c>
      <c r="H1012" s="177">
        <v>135117</v>
      </c>
    </row>
    <row r="1013" spans="3:8" x14ac:dyDescent="0.2">
      <c r="C1013" s="245">
        <v>42212</v>
      </c>
      <c r="D1013" s="177">
        <v>713476</v>
      </c>
      <c r="E1013" s="177">
        <v>317101</v>
      </c>
      <c r="F1013" s="177">
        <v>396376</v>
      </c>
      <c r="G1013" s="177">
        <v>475651</v>
      </c>
      <c r="H1013" s="177">
        <v>135117</v>
      </c>
    </row>
    <row r="1014" spans="3:8" x14ac:dyDescent="0.2">
      <c r="C1014" s="245">
        <v>42213</v>
      </c>
      <c r="D1014" s="177">
        <v>713476</v>
      </c>
      <c r="E1014" s="177">
        <v>317101</v>
      </c>
      <c r="F1014" s="177">
        <v>396376</v>
      </c>
      <c r="G1014" s="177">
        <v>475651</v>
      </c>
      <c r="H1014" s="177">
        <v>135117</v>
      </c>
    </row>
    <row r="1015" spans="3:8" x14ac:dyDescent="0.2">
      <c r="C1015" s="245">
        <v>42214</v>
      </c>
      <c r="D1015" s="177">
        <v>713476</v>
      </c>
      <c r="E1015" s="177">
        <v>317101</v>
      </c>
      <c r="F1015" s="177">
        <v>396376</v>
      </c>
      <c r="G1015" s="177">
        <v>475651</v>
      </c>
      <c r="H1015" s="177">
        <v>135117</v>
      </c>
    </row>
    <row r="1016" spans="3:8" x14ac:dyDescent="0.2">
      <c r="C1016" s="245">
        <v>42215</v>
      </c>
      <c r="D1016" s="177">
        <v>713476</v>
      </c>
      <c r="E1016" s="177">
        <v>317101</v>
      </c>
      <c r="F1016" s="177">
        <v>396376</v>
      </c>
      <c r="G1016" s="177">
        <v>475651</v>
      </c>
      <c r="H1016" s="177">
        <v>135117</v>
      </c>
    </row>
    <row r="1017" spans="3:8" x14ac:dyDescent="0.2">
      <c r="C1017" s="245">
        <v>42216</v>
      </c>
      <c r="D1017" s="177">
        <v>713476</v>
      </c>
      <c r="E1017" s="177">
        <v>317101</v>
      </c>
      <c r="F1017" s="177">
        <v>396376</v>
      </c>
      <c r="G1017" s="177">
        <v>475651</v>
      </c>
      <c r="H1017" s="177">
        <v>135117</v>
      </c>
    </row>
    <row r="1018" spans="3:8" x14ac:dyDescent="0.2">
      <c r="C1018" s="245">
        <v>42217</v>
      </c>
      <c r="D1018" s="177">
        <v>713476</v>
      </c>
      <c r="E1018" s="177">
        <v>317101</v>
      </c>
      <c r="F1018" s="177">
        <v>396376</v>
      </c>
      <c r="G1018" s="177">
        <v>475651</v>
      </c>
      <c r="H1018" s="177">
        <v>135117</v>
      </c>
    </row>
    <row r="1019" spans="3:8" x14ac:dyDescent="0.2">
      <c r="C1019" s="245">
        <v>42218</v>
      </c>
      <c r="D1019" s="177">
        <v>713476</v>
      </c>
      <c r="E1019" s="177">
        <v>317101</v>
      </c>
      <c r="F1019" s="177">
        <v>396376</v>
      </c>
      <c r="G1019" s="177">
        <v>475651</v>
      </c>
      <c r="H1019" s="177">
        <v>135117</v>
      </c>
    </row>
    <row r="1020" spans="3:8" x14ac:dyDescent="0.2">
      <c r="C1020" s="245">
        <v>42219</v>
      </c>
      <c r="D1020" s="177">
        <v>713476</v>
      </c>
      <c r="E1020" s="177">
        <v>317101</v>
      </c>
      <c r="F1020" s="177">
        <v>396376</v>
      </c>
      <c r="G1020" s="177">
        <v>475651</v>
      </c>
      <c r="H1020" s="177">
        <v>135117</v>
      </c>
    </row>
    <row r="1021" spans="3:8" x14ac:dyDescent="0.2">
      <c r="C1021" s="245">
        <v>42220</v>
      </c>
      <c r="D1021" s="177">
        <v>713476</v>
      </c>
      <c r="E1021" s="177">
        <v>317101</v>
      </c>
      <c r="F1021" s="177">
        <v>396376</v>
      </c>
      <c r="G1021" s="177">
        <v>475651</v>
      </c>
      <c r="H1021" s="177">
        <v>135117</v>
      </c>
    </row>
    <row r="1022" spans="3:8" x14ac:dyDescent="0.2">
      <c r="C1022" s="245">
        <v>42221</v>
      </c>
      <c r="D1022" s="177">
        <v>713476</v>
      </c>
      <c r="E1022" s="177">
        <v>317101</v>
      </c>
      <c r="F1022" s="177">
        <v>396376</v>
      </c>
      <c r="G1022" s="177">
        <v>475651</v>
      </c>
      <c r="H1022" s="177">
        <v>135117</v>
      </c>
    </row>
    <row r="1023" spans="3:8" x14ac:dyDescent="0.2">
      <c r="C1023" s="245">
        <v>42222</v>
      </c>
      <c r="D1023" s="177">
        <v>713476</v>
      </c>
      <c r="E1023" s="177">
        <v>317101</v>
      </c>
      <c r="F1023" s="177">
        <v>396376</v>
      </c>
      <c r="G1023" s="177">
        <v>475651</v>
      </c>
      <c r="H1023" s="177">
        <v>135117</v>
      </c>
    </row>
    <row r="1024" spans="3:8" x14ac:dyDescent="0.2">
      <c r="C1024" s="245">
        <v>42223</v>
      </c>
      <c r="D1024" s="177">
        <v>713476</v>
      </c>
      <c r="E1024" s="177">
        <v>317101</v>
      </c>
      <c r="F1024" s="177">
        <v>396376</v>
      </c>
      <c r="G1024" s="177">
        <v>475651</v>
      </c>
      <c r="H1024" s="177">
        <v>135117</v>
      </c>
    </row>
    <row r="1025" spans="3:8" x14ac:dyDescent="0.2">
      <c r="C1025" s="245">
        <v>42224</v>
      </c>
      <c r="D1025" s="177">
        <v>713476</v>
      </c>
      <c r="E1025" s="177">
        <v>317101</v>
      </c>
      <c r="F1025" s="177">
        <v>396376</v>
      </c>
      <c r="G1025" s="177">
        <v>475651</v>
      </c>
      <c r="H1025" s="177">
        <v>135117</v>
      </c>
    </row>
    <row r="1026" spans="3:8" x14ac:dyDescent="0.2">
      <c r="C1026" s="245">
        <v>42225</v>
      </c>
      <c r="D1026" s="177">
        <v>713476</v>
      </c>
      <c r="E1026" s="177">
        <v>317101</v>
      </c>
      <c r="F1026" s="177">
        <v>396376</v>
      </c>
      <c r="G1026" s="177">
        <v>475651</v>
      </c>
      <c r="H1026" s="177">
        <v>135117</v>
      </c>
    </row>
    <row r="1027" spans="3:8" x14ac:dyDescent="0.2">
      <c r="C1027" s="245">
        <v>42226</v>
      </c>
      <c r="D1027" s="177">
        <v>713476</v>
      </c>
      <c r="E1027" s="177">
        <v>317101</v>
      </c>
      <c r="F1027" s="177">
        <v>396376</v>
      </c>
      <c r="G1027" s="177">
        <v>475651</v>
      </c>
      <c r="H1027" s="177">
        <v>135117</v>
      </c>
    </row>
    <row r="1028" spans="3:8" x14ac:dyDescent="0.2">
      <c r="C1028" s="245">
        <v>42227</v>
      </c>
      <c r="D1028" s="177">
        <v>713476</v>
      </c>
      <c r="E1028" s="177">
        <v>317101</v>
      </c>
      <c r="F1028" s="177">
        <v>396376</v>
      </c>
      <c r="G1028" s="177">
        <v>475651</v>
      </c>
      <c r="H1028" s="177">
        <v>135117</v>
      </c>
    </row>
    <row r="1029" spans="3:8" x14ac:dyDescent="0.2">
      <c r="C1029" s="245">
        <v>42228</v>
      </c>
      <c r="D1029" s="177">
        <v>713476</v>
      </c>
      <c r="E1029" s="177">
        <v>317101</v>
      </c>
      <c r="F1029" s="177">
        <v>396376</v>
      </c>
      <c r="G1029" s="177">
        <v>475651</v>
      </c>
      <c r="H1029" s="177">
        <v>135117</v>
      </c>
    </row>
    <row r="1030" spans="3:8" x14ac:dyDescent="0.2">
      <c r="C1030" s="245">
        <v>42229</v>
      </c>
      <c r="D1030" s="177">
        <v>713476</v>
      </c>
      <c r="E1030" s="177">
        <v>317101</v>
      </c>
      <c r="F1030" s="177">
        <v>396376</v>
      </c>
      <c r="G1030" s="177">
        <v>475651</v>
      </c>
      <c r="H1030" s="177">
        <v>135117</v>
      </c>
    </row>
    <row r="1031" spans="3:8" x14ac:dyDescent="0.2">
      <c r="C1031" s="245">
        <v>42230</v>
      </c>
      <c r="D1031" s="177">
        <v>713476</v>
      </c>
      <c r="E1031" s="177">
        <v>317101</v>
      </c>
      <c r="F1031" s="177">
        <v>396376</v>
      </c>
      <c r="G1031" s="177">
        <v>475651</v>
      </c>
      <c r="H1031" s="177">
        <v>135117</v>
      </c>
    </row>
    <row r="1032" spans="3:8" x14ac:dyDescent="0.2">
      <c r="C1032" s="245">
        <v>42231</v>
      </c>
      <c r="D1032" s="177">
        <v>713476</v>
      </c>
      <c r="E1032" s="177">
        <v>317101</v>
      </c>
      <c r="F1032" s="177">
        <v>396376</v>
      </c>
      <c r="G1032" s="177">
        <v>475651</v>
      </c>
      <c r="H1032" s="177">
        <v>135117</v>
      </c>
    </row>
    <row r="1033" spans="3:8" x14ac:dyDescent="0.2">
      <c r="C1033" s="245">
        <v>42232</v>
      </c>
      <c r="D1033" s="177">
        <v>713476</v>
      </c>
      <c r="E1033" s="177">
        <v>317101</v>
      </c>
      <c r="F1033" s="177">
        <v>396376</v>
      </c>
      <c r="G1033" s="177">
        <v>475651</v>
      </c>
      <c r="H1033" s="177">
        <v>135117</v>
      </c>
    </row>
    <row r="1034" spans="3:8" x14ac:dyDescent="0.2">
      <c r="C1034" s="245">
        <v>42233</v>
      </c>
      <c r="D1034" s="177">
        <v>713476</v>
      </c>
      <c r="E1034" s="177">
        <v>317101</v>
      </c>
      <c r="F1034" s="177">
        <v>396376</v>
      </c>
      <c r="G1034" s="177">
        <v>475651</v>
      </c>
      <c r="H1034" s="177">
        <v>135117</v>
      </c>
    </row>
    <row r="1035" spans="3:8" x14ac:dyDescent="0.2">
      <c r="C1035" s="245">
        <v>42234</v>
      </c>
      <c r="D1035" s="177">
        <v>713476</v>
      </c>
      <c r="E1035" s="177">
        <v>317101</v>
      </c>
      <c r="F1035" s="177">
        <v>396376</v>
      </c>
      <c r="G1035" s="177">
        <v>475651</v>
      </c>
      <c r="H1035" s="177">
        <v>135117</v>
      </c>
    </row>
    <row r="1036" spans="3:8" x14ac:dyDescent="0.2">
      <c r="C1036" s="245">
        <v>42235</v>
      </c>
      <c r="D1036" s="177">
        <v>713476</v>
      </c>
      <c r="E1036" s="177">
        <v>317101</v>
      </c>
      <c r="F1036" s="177">
        <v>396376</v>
      </c>
      <c r="G1036" s="177">
        <v>475651</v>
      </c>
      <c r="H1036" s="177">
        <v>135117</v>
      </c>
    </row>
    <row r="1037" spans="3:8" x14ac:dyDescent="0.2">
      <c r="C1037" s="245">
        <v>42236</v>
      </c>
      <c r="D1037" s="177">
        <v>713476</v>
      </c>
      <c r="E1037" s="177">
        <v>317101</v>
      </c>
      <c r="F1037" s="177">
        <v>396376</v>
      </c>
      <c r="G1037" s="177">
        <v>475651</v>
      </c>
      <c r="H1037" s="177">
        <v>135117</v>
      </c>
    </row>
    <row r="1038" spans="3:8" x14ac:dyDescent="0.2">
      <c r="C1038" s="245">
        <v>42237</v>
      </c>
      <c r="D1038" s="177">
        <v>713476</v>
      </c>
      <c r="E1038" s="177">
        <v>317101</v>
      </c>
      <c r="F1038" s="177">
        <v>396376</v>
      </c>
      <c r="G1038" s="177">
        <v>475651</v>
      </c>
      <c r="H1038" s="177">
        <v>135117</v>
      </c>
    </row>
    <row r="1039" spans="3:8" x14ac:dyDescent="0.2">
      <c r="C1039" s="245">
        <v>42238</v>
      </c>
      <c r="D1039" s="177">
        <v>713476</v>
      </c>
      <c r="E1039" s="177">
        <v>317101</v>
      </c>
      <c r="F1039" s="177">
        <v>396376</v>
      </c>
      <c r="G1039" s="177">
        <v>475651</v>
      </c>
      <c r="H1039" s="177">
        <v>135117</v>
      </c>
    </row>
    <row r="1040" spans="3:8" x14ac:dyDescent="0.2">
      <c r="C1040" s="245">
        <v>42239</v>
      </c>
      <c r="D1040" s="177">
        <v>713476</v>
      </c>
      <c r="E1040" s="177">
        <v>317101</v>
      </c>
      <c r="F1040" s="177">
        <v>396376</v>
      </c>
      <c r="G1040" s="177">
        <v>475651</v>
      </c>
      <c r="H1040" s="177">
        <v>135117</v>
      </c>
    </row>
    <row r="1041" spans="3:8" x14ac:dyDescent="0.2">
      <c r="C1041" s="245">
        <v>42240</v>
      </c>
      <c r="D1041" s="177">
        <v>713476</v>
      </c>
      <c r="E1041" s="177">
        <v>317101</v>
      </c>
      <c r="F1041" s="177">
        <v>396376</v>
      </c>
      <c r="G1041" s="177">
        <v>475651</v>
      </c>
      <c r="H1041" s="177">
        <v>135117</v>
      </c>
    </row>
    <row r="1042" spans="3:8" x14ac:dyDescent="0.2">
      <c r="C1042" s="245">
        <v>42241</v>
      </c>
      <c r="D1042" s="177">
        <v>713476</v>
      </c>
      <c r="E1042" s="177">
        <v>317101</v>
      </c>
      <c r="F1042" s="177">
        <v>396376</v>
      </c>
      <c r="G1042" s="177">
        <v>475651</v>
      </c>
      <c r="H1042" s="177">
        <v>135117</v>
      </c>
    </row>
    <row r="1043" spans="3:8" x14ac:dyDescent="0.2">
      <c r="C1043" s="245">
        <v>42242</v>
      </c>
      <c r="D1043" s="177">
        <v>713476</v>
      </c>
      <c r="E1043" s="177">
        <v>317101</v>
      </c>
      <c r="F1043" s="177">
        <v>396376</v>
      </c>
      <c r="G1043" s="177">
        <v>475651</v>
      </c>
      <c r="H1043" s="177">
        <v>135117</v>
      </c>
    </row>
    <row r="1044" spans="3:8" x14ac:dyDescent="0.2">
      <c r="C1044" s="245">
        <v>42243</v>
      </c>
      <c r="D1044" s="177">
        <v>713476</v>
      </c>
      <c r="E1044" s="177">
        <v>317101</v>
      </c>
      <c r="F1044" s="177">
        <v>396376</v>
      </c>
      <c r="G1044" s="177">
        <v>475651</v>
      </c>
      <c r="H1044" s="177">
        <v>135117</v>
      </c>
    </row>
    <row r="1045" spans="3:8" x14ac:dyDescent="0.2">
      <c r="C1045" s="245">
        <v>42244</v>
      </c>
      <c r="D1045" s="177">
        <v>713476</v>
      </c>
      <c r="E1045" s="177">
        <v>317101</v>
      </c>
      <c r="F1045" s="177">
        <v>396376</v>
      </c>
      <c r="G1045" s="177">
        <v>475651</v>
      </c>
      <c r="H1045" s="177">
        <v>135117</v>
      </c>
    </row>
    <row r="1046" spans="3:8" x14ac:dyDescent="0.2">
      <c r="C1046" s="245">
        <v>42245</v>
      </c>
      <c r="D1046" s="177">
        <v>713476</v>
      </c>
      <c r="E1046" s="177">
        <v>317101</v>
      </c>
      <c r="F1046" s="177">
        <v>396376</v>
      </c>
      <c r="G1046" s="177">
        <v>475651</v>
      </c>
      <c r="H1046" s="177">
        <v>135117</v>
      </c>
    </row>
    <row r="1047" spans="3:8" x14ac:dyDescent="0.2">
      <c r="C1047" s="245">
        <v>42246</v>
      </c>
      <c r="D1047" s="177">
        <v>713476</v>
      </c>
      <c r="E1047" s="177">
        <v>317101</v>
      </c>
      <c r="F1047" s="177">
        <v>396376</v>
      </c>
      <c r="G1047" s="177">
        <v>475651</v>
      </c>
      <c r="H1047" s="177">
        <v>135117</v>
      </c>
    </row>
    <row r="1048" spans="3:8" x14ac:dyDescent="0.2">
      <c r="C1048" s="245">
        <v>42247</v>
      </c>
      <c r="D1048" s="177">
        <v>713476</v>
      </c>
      <c r="E1048" s="177">
        <v>317101</v>
      </c>
      <c r="F1048" s="177">
        <v>396376</v>
      </c>
      <c r="G1048" s="177">
        <v>475651</v>
      </c>
      <c r="H1048" s="177">
        <v>135117</v>
      </c>
    </row>
    <row r="1049" spans="3:8" x14ac:dyDescent="0.2">
      <c r="C1049" s="245">
        <v>42248</v>
      </c>
      <c r="D1049" s="177">
        <v>841856</v>
      </c>
      <c r="E1049" s="177">
        <v>374158</v>
      </c>
      <c r="F1049" s="177">
        <v>467698</v>
      </c>
      <c r="G1049" s="177">
        <v>561238</v>
      </c>
      <c r="H1049" s="177">
        <v>159439</v>
      </c>
    </row>
    <row r="1050" spans="3:8" x14ac:dyDescent="0.2">
      <c r="C1050" s="245">
        <v>42249</v>
      </c>
      <c r="D1050" s="177">
        <v>841856</v>
      </c>
      <c r="E1050" s="177">
        <v>374158</v>
      </c>
      <c r="F1050" s="177">
        <v>467698</v>
      </c>
      <c r="G1050" s="177">
        <v>561238</v>
      </c>
      <c r="H1050" s="177">
        <v>159439</v>
      </c>
    </row>
    <row r="1051" spans="3:8" x14ac:dyDescent="0.2">
      <c r="C1051" s="245">
        <v>42250</v>
      </c>
      <c r="D1051" s="177">
        <v>841856</v>
      </c>
      <c r="E1051" s="177">
        <v>374158</v>
      </c>
      <c r="F1051" s="177">
        <v>467698</v>
      </c>
      <c r="G1051" s="177">
        <v>561238</v>
      </c>
      <c r="H1051" s="177">
        <v>159439</v>
      </c>
    </row>
    <row r="1052" spans="3:8" x14ac:dyDescent="0.2">
      <c r="C1052" s="245">
        <v>42251</v>
      </c>
      <c r="D1052" s="177">
        <v>841856</v>
      </c>
      <c r="E1052" s="177">
        <v>374158</v>
      </c>
      <c r="F1052" s="177">
        <v>467698</v>
      </c>
      <c r="G1052" s="177">
        <v>561238</v>
      </c>
      <c r="H1052" s="177">
        <v>159439</v>
      </c>
    </row>
    <row r="1053" spans="3:8" x14ac:dyDescent="0.2">
      <c r="C1053" s="245">
        <v>42252</v>
      </c>
      <c r="D1053" s="177">
        <v>841856</v>
      </c>
      <c r="E1053" s="177">
        <v>374158</v>
      </c>
      <c r="F1053" s="177">
        <v>467698</v>
      </c>
      <c r="G1053" s="177">
        <v>561238</v>
      </c>
      <c r="H1053" s="177">
        <v>159439</v>
      </c>
    </row>
    <row r="1054" spans="3:8" x14ac:dyDescent="0.2">
      <c r="C1054" s="245">
        <v>42253</v>
      </c>
      <c r="D1054" s="177">
        <v>841856</v>
      </c>
      <c r="E1054" s="177">
        <v>374158</v>
      </c>
      <c r="F1054" s="177">
        <v>467698</v>
      </c>
      <c r="G1054" s="177">
        <v>561238</v>
      </c>
      <c r="H1054" s="177">
        <v>159439</v>
      </c>
    </row>
    <row r="1055" spans="3:8" x14ac:dyDescent="0.2">
      <c r="C1055" s="245">
        <v>42254</v>
      </c>
      <c r="D1055" s="177">
        <v>841856</v>
      </c>
      <c r="E1055" s="177">
        <v>374158</v>
      </c>
      <c r="F1055" s="177">
        <v>467698</v>
      </c>
      <c r="G1055" s="177">
        <v>561238</v>
      </c>
      <c r="H1055" s="177">
        <v>159439</v>
      </c>
    </row>
    <row r="1056" spans="3:8" x14ac:dyDescent="0.2">
      <c r="C1056" s="245">
        <v>42255</v>
      </c>
      <c r="D1056" s="177">
        <v>841856</v>
      </c>
      <c r="E1056" s="177">
        <v>374158</v>
      </c>
      <c r="F1056" s="177">
        <v>467698</v>
      </c>
      <c r="G1056" s="177">
        <v>561238</v>
      </c>
      <c r="H1056" s="177">
        <v>159439</v>
      </c>
    </row>
    <row r="1057" spans="3:8" x14ac:dyDescent="0.2">
      <c r="C1057" s="245">
        <v>42256</v>
      </c>
      <c r="D1057" s="177">
        <v>841856</v>
      </c>
      <c r="E1057" s="177">
        <v>374158</v>
      </c>
      <c r="F1057" s="177">
        <v>467698</v>
      </c>
      <c r="G1057" s="177">
        <v>561238</v>
      </c>
      <c r="H1057" s="177">
        <v>159439</v>
      </c>
    </row>
    <row r="1058" spans="3:8" x14ac:dyDescent="0.2">
      <c r="C1058" s="245">
        <v>42257</v>
      </c>
      <c r="D1058" s="177">
        <v>841856</v>
      </c>
      <c r="E1058" s="177">
        <v>374158</v>
      </c>
      <c r="F1058" s="177">
        <v>467698</v>
      </c>
      <c r="G1058" s="177">
        <v>561238</v>
      </c>
      <c r="H1058" s="177">
        <v>159439</v>
      </c>
    </row>
    <row r="1059" spans="3:8" x14ac:dyDescent="0.2">
      <c r="C1059" s="245">
        <v>42258</v>
      </c>
      <c r="D1059" s="177">
        <v>841856</v>
      </c>
      <c r="E1059" s="177">
        <v>374158</v>
      </c>
      <c r="F1059" s="177">
        <v>467698</v>
      </c>
      <c r="G1059" s="177">
        <v>561238</v>
      </c>
      <c r="H1059" s="177">
        <v>159439</v>
      </c>
    </row>
    <row r="1060" spans="3:8" x14ac:dyDescent="0.2">
      <c r="C1060" s="245">
        <v>42259</v>
      </c>
      <c r="D1060" s="177">
        <v>841856</v>
      </c>
      <c r="E1060" s="177">
        <v>374158</v>
      </c>
      <c r="F1060" s="177">
        <v>467698</v>
      </c>
      <c r="G1060" s="177">
        <v>561238</v>
      </c>
      <c r="H1060" s="177">
        <v>159439</v>
      </c>
    </row>
    <row r="1061" spans="3:8" x14ac:dyDescent="0.2">
      <c r="C1061" s="245">
        <v>42260</v>
      </c>
      <c r="D1061" s="177">
        <v>841856</v>
      </c>
      <c r="E1061" s="177">
        <v>374158</v>
      </c>
      <c r="F1061" s="177">
        <v>467698</v>
      </c>
      <c r="G1061" s="177">
        <v>561238</v>
      </c>
      <c r="H1061" s="177">
        <v>159439</v>
      </c>
    </row>
    <row r="1062" spans="3:8" x14ac:dyDescent="0.2">
      <c r="C1062" s="245">
        <v>42261</v>
      </c>
      <c r="D1062" s="177">
        <v>841856</v>
      </c>
      <c r="E1062" s="177">
        <v>374158</v>
      </c>
      <c r="F1062" s="177">
        <v>467698</v>
      </c>
      <c r="G1062" s="177">
        <v>561238</v>
      </c>
      <c r="H1062" s="177">
        <v>159439</v>
      </c>
    </row>
    <row r="1063" spans="3:8" x14ac:dyDescent="0.2">
      <c r="C1063" s="245">
        <v>42262</v>
      </c>
      <c r="D1063" s="177">
        <v>841856</v>
      </c>
      <c r="E1063" s="177">
        <v>374158</v>
      </c>
      <c r="F1063" s="177">
        <v>467698</v>
      </c>
      <c r="G1063" s="177">
        <v>561238</v>
      </c>
      <c r="H1063" s="177">
        <v>159439</v>
      </c>
    </row>
    <row r="1064" spans="3:8" x14ac:dyDescent="0.2">
      <c r="C1064" s="245">
        <v>42263</v>
      </c>
      <c r="D1064" s="177">
        <v>841856</v>
      </c>
      <c r="E1064" s="177">
        <v>374158</v>
      </c>
      <c r="F1064" s="177">
        <v>467698</v>
      </c>
      <c r="G1064" s="177">
        <v>561238</v>
      </c>
      <c r="H1064" s="177">
        <v>159439</v>
      </c>
    </row>
    <row r="1065" spans="3:8" x14ac:dyDescent="0.2">
      <c r="C1065" s="245">
        <v>42264</v>
      </c>
      <c r="D1065" s="177">
        <v>841856</v>
      </c>
      <c r="E1065" s="177">
        <v>374158</v>
      </c>
      <c r="F1065" s="177">
        <v>467698</v>
      </c>
      <c r="G1065" s="177">
        <v>561238</v>
      </c>
      <c r="H1065" s="177">
        <v>159439</v>
      </c>
    </row>
    <row r="1066" spans="3:8" x14ac:dyDescent="0.2">
      <c r="C1066" s="245">
        <v>42265</v>
      </c>
      <c r="D1066" s="177">
        <v>841856</v>
      </c>
      <c r="E1066" s="177">
        <v>374158</v>
      </c>
      <c r="F1066" s="177">
        <v>467698</v>
      </c>
      <c r="G1066" s="177">
        <v>561238</v>
      </c>
      <c r="H1066" s="177">
        <v>159439</v>
      </c>
    </row>
    <row r="1067" spans="3:8" x14ac:dyDescent="0.2">
      <c r="C1067" s="245">
        <v>42266</v>
      </c>
      <c r="D1067" s="177">
        <v>841856</v>
      </c>
      <c r="E1067" s="177">
        <v>374158</v>
      </c>
      <c r="F1067" s="177">
        <v>467698</v>
      </c>
      <c r="G1067" s="177">
        <v>561238</v>
      </c>
      <c r="H1067" s="177">
        <v>159439</v>
      </c>
    </row>
    <row r="1068" spans="3:8" x14ac:dyDescent="0.2">
      <c r="C1068" s="245">
        <v>42267</v>
      </c>
      <c r="D1068" s="177">
        <v>841856</v>
      </c>
      <c r="E1068" s="177">
        <v>374158</v>
      </c>
      <c r="F1068" s="177">
        <v>467698</v>
      </c>
      <c r="G1068" s="177">
        <v>561238</v>
      </c>
      <c r="H1068" s="177">
        <v>159439</v>
      </c>
    </row>
    <row r="1069" spans="3:8" x14ac:dyDescent="0.2">
      <c r="C1069" s="245">
        <v>42268</v>
      </c>
      <c r="D1069" s="177">
        <v>841856</v>
      </c>
      <c r="E1069" s="177">
        <v>374158</v>
      </c>
      <c r="F1069" s="177">
        <v>467698</v>
      </c>
      <c r="G1069" s="177">
        <v>561238</v>
      </c>
      <c r="H1069" s="177">
        <v>159439</v>
      </c>
    </row>
    <row r="1070" spans="3:8" x14ac:dyDescent="0.2">
      <c r="C1070" s="245">
        <v>42269</v>
      </c>
      <c r="D1070" s="177">
        <v>841856</v>
      </c>
      <c r="E1070" s="177">
        <v>374158</v>
      </c>
      <c r="F1070" s="177">
        <v>467698</v>
      </c>
      <c r="G1070" s="177">
        <v>561238</v>
      </c>
      <c r="H1070" s="177">
        <v>159439</v>
      </c>
    </row>
    <row r="1071" spans="3:8" x14ac:dyDescent="0.2">
      <c r="C1071" s="245">
        <v>42270</v>
      </c>
      <c r="D1071" s="177">
        <v>841856</v>
      </c>
      <c r="E1071" s="177">
        <v>374158</v>
      </c>
      <c r="F1071" s="177">
        <v>467698</v>
      </c>
      <c r="G1071" s="177">
        <v>561238</v>
      </c>
      <c r="H1071" s="177">
        <v>159439</v>
      </c>
    </row>
    <row r="1072" spans="3:8" x14ac:dyDescent="0.2">
      <c r="C1072" s="245">
        <v>42271</v>
      </c>
      <c r="D1072" s="177">
        <v>841856</v>
      </c>
      <c r="E1072" s="177">
        <v>374158</v>
      </c>
      <c r="F1072" s="177">
        <v>467698</v>
      </c>
      <c r="G1072" s="177">
        <v>561238</v>
      </c>
      <c r="H1072" s="177">
        <v>159439</v>
      </c>
    </row>
    <row r="1073" spans="3:8" x14ac:dyDescent="0.2">
      <c r="C1073" s="245">
        <v>42272</v>
      </c>
      <c r="D1073" s="177">
        <v>841856</v>
      </c>
      <c r="E1073" s="177">
        <v>374158</v>
      </c>
      <c r="F1073" s="177">
        <v>467698</v>
      </c>
      <c r="G1073" s="177">
        <v>561238</v>
      </c>
      <c r="H1073" s="177">
        <v>159439</v>
      </c>
    </row>
    <row r="1074" spans="3:8" x14ac:dyDescent="0.2">
      <c r="C1074" s="245">
        <v>42273</v>
      </c>
      <c r="D1074" s="177">
        <v>841856</v>
      </c>
      <c r="E1074" s="177">
        <v>374158</v>
      </c>
      <c r="F1074" s="177">
        <v>467698</v>
      </c>
      <c r="G1074" s="177">
        <v>561238</v>
      </c>
      <c r="H1074" s="177">
        <v>159439</v>
      </c>
    </row>
    <row r="1075" spans="3:8" x14ac:dyDescent="0.2">
      <c r="C1075" s="245">
        <v>42274</v>
      </c>
      <c r="D1075" s="177">
        <v>841856</v>
      </c>
      <c r="E1075" s="177">
        <v>374158</v>
      </c>
      <c r="F1075" s="177">
        <v>467698</v>
      </c>
      <c r="G1075" s="177">
        <v>561238</v>
      </c>
      <c r="H1075" s="177">
        <v>159439</v>
      </c>
    </row>
    <row r="1076" spans="3:8" x14ac:dyDescent="0.2">
      <c r="C1076" s="245">
        <v>42275</v>
      </c>
      <c r="D1076" s="177">
        <v>841856</v>
      </c>
      <c r="E1076" s="177">
        <v>374158</v>
      </c>
      <c r="F1076" s="177">
        <v>467698</v>
      </c>
      <c r="G1076" s="177">
        <v>561238</v>
      </c>
      <c r="H1076" s="177">
        <v>159439</v>
      </c>
    </row>
    <row r="1077" spans="3:8" x14ac:dyDescent="0.2">
      <c r="C1077" s="245">
        <v>42276</v>
      </c>
      <c r="D1077" s="177">
        <v>841856</v>
      </c>
      <c r="E1077" s="177">
        <v>374158</v>
      </c>
      <c r="F1077" s="177">
        <v>467698</v>
      </c>
      <c r="G1077" s="177">
        <v>561238</v>
      </c>
      <c r="H1077" s="177">
        <v>159439</v>
      </c>
    </row>
    <row r="1078" spans="3:8" x14ac:dyDescent="0.2">
      <c r="C1078" s="245">
        <v>42277</v>
      </c>
      <c r="D1078" s="177">
        <v>841856</v>
      </c>
      <c r="E1078" s="177">
        <v>374158</v>
      </c>
      <c r="F1078" s="177">
        <v>467698</v>
      </c>
      <c r="G1078" s="177">
        <v>561238</v>
      </c>
      <c r="H1078" s="177">
        <v>159439</v>
      </c>
    </row>
    <row r="1079" spans="3:8" x14ac:dyDescent="0.2">
      <c r="C1079" s="245">
        <v>42278</v>
      </c>
      <c r="D1079" s="177">
        <v>841856</v>
      </c>
      <c r="E1079" s="177">
        <v>374158</v>
      </c>
      <c r="F1079" s="177">
        <v>467698</v>
      </c>
      <c r="G1079" s="177">
        <v>561238</v>
      </c>
      <c r="H1079" s="177">
        <v>159439</v>
      </c>
    </row>
    <row r="1080" spans="3:8" x14ac:dyDescent="0.2">
      <c r="C1080" s="245">
        <v>42279</v>
      </c>
      <c r="D1080" s="177">
        <v>841856</v>
      </c>
      <c r="E1080" s="177">
        <v>374158</v>
      </c>
      <c r="F1080" s="177">
        <v>467698</v>
      </c>
      <c r="G1080" s="177">
        <v>561238</v>
      </c>
      <c r="H1080" s="177">
        <v>159439</v>
      </c>
    </row>
    <row r="1081" spans="3:8" x14ac:dyDescent="0.2">
      <c r="C1081" s="245">
        <v>42280</v>
      </c>
      <c r="D1081" s="177">
        <v>841856</v>
      </c>
      <c r="E1081" s="177">
        <v>374158</v>
      </c>
      <c r="F1081" s="177">
        <v>467698</v>
      </c>
      <c r="G1081" s="177">
        <v>561238</v>
      </c>
      <c r="H1081" s="177">
        <v>159439</v>
      </c>
    </row>
    <row r="1082" spans="3:8" x14ac:dyDescent="0.2">
      <c r="C1082" s="245">
        <v>42281</v>
      </c>
      <c r="D1082" s="177">
        <v>841856</v>
      </c>
      <c r="E1082" s="177">
        <v>374158</v>
      </c>
      <c r="F1082" s="177">
        <v>467698</v>
      </c>
      <c r="G1082" s="177">
        <v>561238</v>
      </c>
      <c r="H1082" s="177">
        <v>159439</v>
      </c>
    </row>
    <row r="1083" spans="3:8" x14ac:dyDescent="0.2">
      <c r="C1083" s="245">
        <v>42282</v>
      </c>
      <c r="D1083" s="177">
        <v>841856</v>
      </c>
      <c r="E1083" s="177">
        <v>374158</v>
      </c>
      <c r="F1083" s="177">
        <v>467698</v>
      </c>
      <c r="G1083" s="177">
        <v>561238</v>
      </c>
      <c r="H1083" s="177">
        <v>159439</v>
      </c>
    </row>
    <row r="1084" spans="3:8" x14ac:dyDescent="0.2">
      <c r="C1084" s="245">
        <v>42283</v>
      </c>
      <c r="D1084" s="177">
        <v>841856</v>
      </c>
      <c r="E1084" s="177">
        <v>374158</v>
      </c>
      <c r="F1084" s="177">
        <v>467698</v>
      </c>
      <c r="G1084" s="177">
        <v>561238</v>
      </c>
      <c r="H1084" s="177">
        <v>159439</v>
      </c>
    </row>
    <row r="1085" spans="3:8" x14ac:dyDescent="0.2">
      <c r="C1085" s="245">
        <v>42284</v>
      </c>
      <c r="D1085" s="177">
        <v>841856</v>
      </c>
      <c r="E1085" s="177">
        <v>374158</v>
      </c>
      <c r="F1085" s="177">
        <v>467698</v>
      </c>
      <c r="G1085" s="177">
        <v>561238</v>
      </c>
      <c r="H1085" s="177">
        <v>159439</v>
      </c>
    </row>
    <row r="1086" spans="3:8" x14ac:dyDescent="0.2">
      <c r="C1086" s="245">
        <v>42285</v>
      </c>
      <c r="D1086" s="177">
        <v>841856</v>
      </c>
      <c r="E1086" s="177">
        <v>374158</v>
      </c>
      <c r="F1086" s="177">
        <v>467698</v>
      </c>
      <c r="G1086" s="177">
        <v>561238</v>
      </c>
      <c r="H1086" s="177">
        <v>159439</v>
      </c>
    </row>
    <row r="1087" spans="3:8" x14ac:dyDescent="0.2">
      <c r="C1087" s="245">
        <v>42286</v>
      </c>
      <c r="D1087" s="177">
        <v>841856</v>
      </c>
      <c r="E1087" s="177">
        <v>374158</v>
      </c>
      <c r="F1087" s="177">
        <v>467698</v>
      </c>
      <c r="G1087" s="177">
        <v>561238</v>
      </c>
      <c r="H1087" s="177">
        <v>159439</v>
      </c>
    </row>
    <row r="1088" spans="3:8" x14ac:dyDescent="0.2">
      <c r="C1088" s="245">
        <v>42287</v>
      </c>
      <c r="D1088" s="177">
        <v>841856</v>
      </c>
      <c r="E1088" s="177">
        <v>374158</v>
      </c>
      <c r="F1088" s="177">
        <v>467698</v>
      </c>
      <c r="G1088" s="177">
        <v>561238</v>
      </c>
      <c r="H1088" s="177">
        <v>159439</v>
      </c>
    </row>
    <row r="1089" spans="3:8" x14ac:dyDescent="0.2">
      <c r="C1089" s="245">
        <v>42288</v>
      </c>
      <c r="D1089" s="177">
        <v>841856</v>
      </c>
      <c r="E1089" s="177">
        <v>374158</v>
      </c>
      <c r="F1089" s="177">
        <v>467698</v>
      </c>
      <c r="G1089" s="177">
        <v>561238</v>
      </c>
      <c r="H1089" s="177">
        <v>159439</v>
      </c>
    </row>
    <row r="1090" spans="3:8" x14ac:dyDescent="0.2">
      <c r="C1090" s="245">
        <v>42289</v>
      </c>
      <c r="D1090" s="177">
        <v>841856</v>
      </c>
      <c r="E1090" s="177">
        <v>374158</v>
      </c>
      <c r="F1090" s="177">
        <v>467698</v>
      </c>
      <c r="G1090" s="177">
        <v>561238</v>
      </c>
      <c r="H1090" s="177">
        <v>159439</v>
      </c>
    </row>
    <row r="1091" spans="3:8" x14ac:dyDescent="0.2">
      <c r="C1091" s="245">
        <v>42290</v>
      </c>
      <c r="D1091" s="177">
        <v>841856</v>
      </c>
      <c r="E1091" s="177">
        <v>374158</v>
      </c>
      <c r="F1091" s="177">
        <v>467698</v>
      </c>
      <c r="G1091" s="177">
        <v>561238</v>
      </c>
      <c r="H1091" s="177">
        <v>159439</v>
      </c>
    </row>
    <row r="1092" spans="3:8" x14ac:dyDescent="0.2">
      <c r="C1092" s="245">
        <v>42291</v>
      </c>
      <c r="D1092" s="177">
        <v>841856</v>
      </c>
      <c r="E1092" s="177">
        <v>374158</v>
      </c>
      <c r="F1092" s="177">
        <v>467698</v>
      </c>
      <c r="G1092" s="177">
        <v>561238</v>
      </c>
      <c r="H1092" s="177">
        <v>159439</v>
      </c>
    </row>
    <row r="1093" spans="3:8" x14ac:dyDescent="0.2">
      <c r="C1093" s="245">
        <v>42292</v>
      </c>
      <c r="D1093" s="177">
        <v>841856</v>
      </c>
      <c r="E1093" s="177">
        <v>374158</v>
      </c>
      <c r="F1093" s="177">
        <v>467698</v>
      </c>
      <c r="G1093" s="177">
        <v>561238</v>
      </c>
      <c r="H1093" s="177">
        <v>159439</v>
      </c>
    </row>
    <row r="1094" spans="3:8" x14ac:dyDescent="0.2">
      <c r="C1094" s="245">
        <v>42293</v>
      </c>
      <c r="D1094" s="177">
        <v>841856</v>
      </c>
      <c r="E1094" s="177">
        <v>374158</v>
      </c>
      <c r="F1094" s="177">
        <v>467698</v>
      </c>
      <c r="G1094" s="177">
        <v>561238</v>
      </c>
      <c r="H1094" s="177">
        <v>159439</v>
      </c>
    </row>
    <row r="1095" spans="3:8" x14ac:dyDescent="0.2">
      <c r="C1095" s="245">
        <v>42294</v>
      </c>
      <c r="D1095" s="177">
        <v>841856</v>
      </c>
      <c r="E1095" s="177">
        <v>374158</v>
      </c>
      <c r="F1095" s="177">
        <v>467698</v>
      </c>
      <c r="G1095" s="177">
        <v>561238</v>
      </c>
      <c r="H1095" s="177">
        <v>159439</v>
      </c>
    </row>
    <row r="1096" spans="3:8" x14ac:dyDescent="0.2">
      <c r="C1096" s="245">
        <v>42295</v>
      </c>
      <c r="D1096" s="177">
        <v>841856</v>
      </c>
      <c r="E1096" s="177">
        <v>374158</v>
      </c>
      <c r="F1096" s="177">
        <v>467698</v>
      </c>
      <c r="G1096" s="177">
        <v>561238</v>
      </c>
      <c r="H1096" s="177">
        <v>159439</v>
      </c>
    </row>
    <row r="1097" spans="3:8" x14ac:dyDescent="0.2">
      <c r="C1097" s="245">
        <v>42296</v>
      </c>
      <c r="D1097" s="177">
        <v>841856</v>
      </c>
      <c r="E1097" s="177">
        <v>374158</v>
      </c>
      <c r="F1097" s="177">
        <v>467698</v>
      </c>
      <c r="G1097" s="177">
        <v>561238</v>
      </c>
      <c r="H1097" s="177">
        <v>159439</v>
      </c>
    </row>
    <row r="1098" spans="3:8" x14ac:dyDescent="0.2">
      <c r="C1098" s="245">
        <v>42297</v>
      </c>
      <c r="D1098" s="177">
        <v>841856</v>
      </c>
      <c r="E1098" s="177">
        <v>374158</v>
      </c>
      <c r="F1098" s="177">
        <v>467698</v>
      </c>
      <c r="G1098" s="177">
        <v>561238</v>
      </c>
      <c r="H1098" s="177">
        <v>159439</v>
      </c>
    </row>
    <row r="1099" spans="3:8" x14ac:dyDescent="0.2">
      <c r="C1099" s="245">
        <v>42298</v>
      </c>
      <c r="D1099" s="177">
        <v>841856</v>
      </c>
      <c r="E1099" s="177">
        <v>374158</v>
      </c>
      <c r="F1099" s="177">
        <v>467698</v>
      </c>
      <c r="G1099" s="177">
        <v>561238</v>
      </c>
      <c r="H1099" s="177">
        <v>159439</v>
      </c>
    </row>
    <row r="1100" spans="3:8" x14ac:dyDescent="0.2">
      <c r="C1100" s="245">
        <v>42299</v>
      </c>
      <c r="D1100" s="177">
        <v>841856</v>
      </c>
      <c r="E1100" s="177">
        <v>374158</v>
      </c>
      <c r="F1100" s="177">
        <v>467698</v>
      </c>
      <c r="G1100" s="177">
        <v>561238</v>
      </c>
      <c r="H1100" s="177">
        <v>159439</v>
      </c>
    </row>
    <row r="1101" spans="3:8" x14ac:dyDescent="0.2">
      <c r="C1101" s="245">
        <v>42300</v>
      </c>
      <c r="D1101" s="177">
        <v>841856</v>
      </c>
      <c r="E1101" s="177">
        <v>374158</v>
      </c>
      <c r="F1101" s="177">
        <v>467698</v>
      </c>
      <c r="G1101" s="177">
        <v>561238</v>
      </c>
      <c r="H1101" s="177">
        <v>159439</v>
      </c>
    </row>
    <row r="1102" spans="3:8" x14ac:dyDescent="0.2">
      <c r="C1102" s="245">
        <v>42301</v>
      </c>
      <c r="D1102" s="177">
        <v>841856</v>
      </c>
      <c r="E1102" s="177">
        <v>374158</v>
      </c>
      <c r="F1102" s="177">
        <v>467698</v>
      </c>
      <c r="G1102" s="177">
        <v>561238</v>
      </c>
      <c r="H1102" s="177">
        <v>159439</v>
      </c>
    </row>
    <row r="1103" spans="3:8" x14ac:dyDescent="0.2">
      <c r="C1103" s="245">
        <v>42302</v>
      </c>
      <c r="D1103" s="177">
        <v>841856</v>
      </c>
      <c r="E1103" s="177">
        <v>374158</v>
      </c>
      <c r="F1103" s="177">
        <v>467698</v>
      </c>
      <c r="G1103" s="177">
        <v>561238</v>
      </c>
      <c r="H1103" s="177">
        <v>159439</v>
      </c>
    </row>
    <row r="1104" spans="3:8" x14ac:dyDescent="0.2">
      <c r="C1104" s="245">
        <v>42303</v>
      </c>
      <c r="D1104" s="177">
        <v>841856</v>
      </c>
      <c r="E1104" s="177">
        <v>374158</v>
      </c>
      <c r="F1104" s="177">
        <v>467698</v>
      </c>
      <c r="G1104" s="177">
        <v>561238</v>
      </c>
      <c r="H1104" s="177">
        <v>159439</v>
      </c>
    </row>
    <row r="1105" spans="3:8" x14ac:dyDescent="0.2">
      <c r="C1105" s="245">
        <v>42304</v>
      </c>
      <c r="D1105" s="177">
        <v>841856</v>
      </c>
      <c r="E1105" s="177">
        <v>374158</v>
      </c>
      <c r="F1105" s="177">
        <v>467698</v>
      </c>
      <c r="G1105" s="177">
        <v>561238</v>
      </c>
      <c r="H1105" s="177">
        <v>159439</v>
      </c>
    </row>
    <row r="1106" spans="3:8" x14ac:dyDescent="0.2">
      <c r="C1106" s="245">
        <v>42305</v>
      </c>
      <c r="D1106" s="177">
        <v>841856</v>
      </c>
      <c r="E1106" s="177">
        <v>374158</v>
      </c>
      <c r="F1106" s="177">
        <v>467698</v>
      </c>
      <c r="G1106" s="177">
        <v>561238</v>
      </c>
      <c r="H1106" s="177">
        <v>159439</v>
      </c>
    </row>
    <row r="1107" spans="3:8" x14ac:dyDescent="0.2">
      <c r="C1107" s="245">
        <v>42306</v>
      </c>
      <c r="D1107" s="177">
        <v>841856</v>
      </c>
      <c r="E1107" s="177">
        <v>374158</v>
      </c>
      <c r="F1107" s="177">
        <v>467698</v>
      </c>
      <c r="G1107" s="177">
        <v>561238</v>
      </c>
      <c r="H1107" s="177">
        <v>159439</v>
      </c>
    </row>
    <row r="1108" spans="3:8" x14ac:dyDescent="0.2">
      <c r="C1108" s="245">
        <v>42307</v>
      </c>
      <c r="D1108" s="177">
        <v>841856</v>
      </c>
      <c r="E1108" s="177">
        <v>374158</v>
      </c>
      <c r="F1108" s="177">
        <v>467698</v>
      </c>
      <c r="G1108" s="177">
        <v>561238</v>
      </c>
      <c r="H1108" s="177">
        <v>159439</v>
      </c>
    </row>
    <row r="1109" spans="3:8" x14ac:dyDescent="0.2">
      <c r="C1109" s="245">
        <v>42308</v>
      </c>
      <c r="D1109" s="177">
        <v>841856</v>
      </c>
      <c r="E1109" s="177">
        <v>374158</v>
      </c>
      <c r="F1109" s="177">
        <v>467698</v>
      </c>
      <c r="G1109" s="177">
        <v>561238</v>
      </c>
      <c r="H1109" s="177">
        <v>159439</v>
      </c>
    </row>
    <row r="1110" spans="3:8" x14ac:dyDescent="0.2">
      <c r="C1110" s="245">
        <v>42309</v>
      </c>
      <c r="D1110" s="177">
        <v>841856</v>
      </c>
      <c r="E1110" s="177">
        <v>374158</v>
      </c>
      <c r="F1110" s="177">
        <v>467698</v>
      </c>
      <c r="G1110" s="177">
        <v>561238</v>
      </c>
      <c r="H1110" s="177">
        <v>159439</v>
      </c>
    </row>
    <row r="1111" spans="3:8" x14ac:dyDescent="0.2">
      <c r="C1111" s="245">
        <v>42310</v>
      </c>
      <c r="D1111" s="177">
        <v>841856</v>
      </c>
      <c r="E1111" s="177">
        <v>374158</v>
      </c>
      <c r="F1111" s="177">
        <v>467698</v>
      </c>
      <c r="G1111" s="177">
        <v>561238</v>
      </c>
      <c r="H1111" s="177">
        <v>159439</v>
      </c>
    </row>
    <row r="1112" spans="3:8" x14ac:dyDescent="0.2">
      <c r="C1112" s="245">
        <v>42311</v>
      </c>
      <c r="D1112" s="177">
        <v>841856</v>
      </c>
      <c r="E1112" s="177">
        <v>374158</v>
      </c>
      <c r="F1112" s="177">
        <v>467698</v>
      </c>
      <c r="G1112" s="177">
        <v>561238</v>
      </c>
      <c r="H1112" s="177">
        <v>159439</v>
      </c>
    </row>
    <row r="1113" spans="3:8" x14ac:dyDescent="0.2">
      <c r="C1113" s="245">
        <v>42312</v>
      </c>
      <c r="D1113" s="177">
        <v>841856</v>
      </c>
      <c r="E1113" s="177">
        <v>374158</v>
      </c>
      <c r="F1113" s="177">
        <v>467698</v>
      </c>
      <c r="G1113" s="177">
        <v>561238</v>
      </c>
      <c r="H1113" s="177">
        <v>159439</v>
      </c>
    </row>
    <row r="1114" spans="3:8" x14ac:dyDescent="0.2">
      <c r="C1114" s="245">
        <v>42313</v>
      </c>
      <c r="D1114" s="177">
        <v>841856</v>
      </c>
      <c r="E1114" s="177">
        <v>374158</v>
      </c>
      <c r="F1114" s="177">
        <v>467698</v>
      </c>
      <c r="G1114" s="177">
        <v>561238</v>
      </c>
      <c r="H1114" s="177">
        <v>159439</v>
      </c>
    </row>
    <row r="1115" spans="3:8" x14ac:dyDescent="0.2">
      <c r="C1115" s="245">
        <v>42314</v>
      </c>
      <c r="D1115" s="177">
        <v>841856</v>
      </c>
      <c r="E1115" s="177">
        <v>374158</v>
      </c>
      <c r="F1115" s="177">
        <v>467698</v>
      </c>
      <c r="G1115" s="177">
        <v>561238</v>
      </c>
      <c r="H1115" s="177">
        <v>159439</v>
      </c>
    </row>
    <row r="1116" spans="3:8" x14ac:dyDescent="0.2">
      <c r="C1116" s="245">
        <v>42315</v>
      </c>
      <c r="D1116" s="177">
        <v>841856</v>
      </c>
      <c r="E1116" s="177">
        <v>374158</v>
      </c>
      <c r="F1116" s="177">
        <v>467698</v>
      </c>
      <c r="G1116" s="177">
        <v>561238</v>
      </c>
      <c r="H1116" s="177">
        <v>159439</v>
      </c>
    </row>
    <row r="1117" spans="3:8" x14ac:dyDescent="0.2">
      <c r="C1117" s="245">
        <v>42316</v>
      </c>
      <c r="D1117" s="177">
        <v>841856</v>
      </c>
      <c r="E1117" s="177">
        <v>374158</v>
      </c>
      <c r="F1117" s="177">
        <v>467698</v>
      </c>
      <c r="G1117" s="177">
        <v>561238</v>
      </c>
      <c r="H1117" s="177">
        <v>159439</v>
      </c>
    </row>
    <row r="1118" spans="3:8" x14ac:dyDescent="0.2">
      <c r="C1118" s="245">
        <v>42317</v>
      </c>
      <c r="D1118" s="177">
        <v>841856</v>
      </c>
      <c r="E1118" s="177">
        <v>374158</v>
      </c>
      <c r="F1118" s="177">
        <v>467698</v>
      </c>
      <c r="G1118" s="177">
        <v>561238</v>
      </c>
      <c r="H1118" s="177">
        <v>159439</v>
      </c>
    </row>
    <row r="1119" spans="3:8" x14ac:dyDescent="0.2">
      <c r="C1119" s="245">
        <v>42318</v>
      </c>
      <c r="D1119" s="177">
        <v>841856</v>
      </c>
      <c r="E1119" s="177">
        <v>374158</v>
      </c>
      <c r="F1119" s="177">
        <v>467698</v>
      </c>
      <c r="G1119" s="177">
        <v>561238</v>
      </c>
      <c r="H1119" s="177">
        <v>159439</v>
      </c>
    </row>
    <row r="1120" spans="3:8" x14ac:dyDescent="0.2">
      <c r="C1120" s="245">
        <v>42319</v>
      </c>
      <c r="D1120" s="177">
        <v>841856</v>
      </c>
      <c r="E1120" s="177">
        <v>374158</v>
      </c>
      <c r="F1120" s="177">
        <v>467698</v>
      </c>
      <c r="G1120" s="177">
        <v>561238</v>
      </c>
      <c r="H1120" s="177">
        <v>159439</v>
      </c>
    </row>
    <row r="1121" spans="3:8" x14ac:dyDescent="0.2">
      <c r="C1121" s="245">
        <v>42320</v>
      </c>
      <c r="D1121" s="177">
        <v>841856</v>
      </c>
      <c r="E1121" s="177">
        <v>374158</v>
      </c>
      <c r="F1121" s="177">
        <v>467698</v>
      </c>
      <c r="G1121" s="177">
        <v>561238</v>
      </c>
      <c r="H1121" s="177">
        <v>159439</v>
      </c>
    </row>
    <row r="1122" spans="3:8" x14ac:dyDescent="0.2">
      <c r="C1122" s="245">
        <v>42321</v>
      </c>
      <c r="D1122" s="177">
        <v>841856</v>
      </c>
      <c r="E1122" s="177">
        <v>374158</v>
      </c>
      <c r="F1122" s="177">
        <v>467698</v>
      </c>
      <c r="G1122" s="177">
        <v>561238</v>
      </c>
      <c r="H1122" s="177">
        <v>159439</v>
      </c>
    </row>
    <row r="1123" spans="3:8" x14ac:dyDescent="0.2">
      <c r="C1123" s="245">
        <v>42322</v>
      </c>
      <c r="D1123" s="177">
        <v>841856</v>
      </c>
      <c r="E1123" s="177">
        <v>374158</v>
      </c>
      <c r="F1123" s="177">
        <v>467698</v>
      </c>
      <c r="G1123" s="177">
        <v>561238</v>
      </c>
      <c r="H1123" s="177">
        <v>159439</v>
      </c>
    </row>
    <row r="1124" spans="3:8" x14ac:dyDescent="0.2">
      <c r="C1124" s="245">
        <v>42323</v>
      </c>
      <c r="D1124" s="177">
        <v>841856</v>
      </c>
      <c r="E1124" s="177">
        <v>374158</v>
      </c>
      <c r="F1124" s="177">
        <v>467698</v>
      </c>
      <c r="G1124" s="177">
        <v>561238</v>
      </c>
      <c r="H1124" s="177">
        <v>159439</v>
      </c>
    </row>
    <row r="1125" spans="3:8" x14ac:dyDescent="0.2">
      <c r="C1125" s="245">
        <v>42324</v>
      </c>
      <c r="D1125" s="177">
        <v>841856</v>
      </c>
      <c r="E1125" s="177">
        <v>374158</v>
      </c>
      <c r="F1125" s="177">
        <v>467698</v>
      </c>
      <c r="G1125" s="177">
        <v>561238</v>
      </c>
      <c r="H1125" s="177">
        <v>159439</v>
      </c>
    </row>
    <row r="1126" spans="3:8" x14ac:dyDescent="0.2">
      <c r="C1126" s="245">
        <v>42325</v>
      </c>
      <c r="D1126" s="177">
        <v>841856</v>
      </c>
      <c r="E1126" s="177">
        <v>374158</v>
      </c>
      <c r="F1126" s="177">
        <v>467698</v>
      </c>
      <c r="G1126" s="177">
        <v>561238</v>
      </c>
      <c r="H1126" s="177">
        <v>159439</v>
      </c>
    </row>
    <row r="1127" spans="3:8" x14ac:dyDescent="0.2">
      <c r="C1127" s="245">
        <v>42326</v>
      </c>
      <c r="D1127" s="177">
        <v>841856</v>
      </c>
      <c r="E1127" s="177">
        <v>374158</v>
      </c>
      <c r="F1127" s="177">
        <v>467698</v>
      </c>
      <c r="G1127" s="177">
        <v>561238</v>
      </c>
      <c r="H1127" s="177">
        <v>159439</v>
      </c>
    </row>
    <row r="1128" spans="3:8" x14ac:dyDescent="0.2">
      <c r="C1128" s="245">
        <v>42327</v>
      </c>
      <c r="D1128" s="177">
        <v>841856</v>
      </c>
      <c r="E1128" s="177">
        <v>374158</v>
      </c>
      <c r="F1128" s="177">
        <v>467698</v>
      </c>
      <c r="G1128" s="177">
        <v>561238</v>
      </c>
      <c r="H1128" s="177">
        <v>159439</v>
      </c>
    </row>
    <row r="1129" spans="3:8" x14ac:dyDescent="0.2">
      <c r="C1129" s="245">
        <v>42328</v>
      </c>
      <c r="D1129" s="177">
        <v>841856</v>
      </c>
      <c r="E1129" s="177">
        <v>374158</v>
      </c>
      <c r="F1129" s="177">
        <v>467698</v>
      </c>
      <c r="G1129" s="177">
        <v>561238</v>
      </c>
      <c r="H1129" s="177">
        <v>159439</v>
      </c>
    </row>
    <row r="1130" spans="3:8" x14ac:dyDescent="0.2">
      <c r="C1130" s="245">
        <v>42329</v>
      </c>
      <c r="D1130" s="177">
        <v>841856</v>
      </c>
      <c r="E1130" s="177">
        <v>374158</v>
      </c>
      <c r="F1130" s="177">
        <v>467698</v>
      </c>
      <c r="G1130" s="177">
        <v>561238</v>
      </c>
      <c r="H1130" s="177">
        <v>159439</v>
      </c>
    </row>
    <row r="1131" spans="3:8" x14ac:dyDescent="0.2">
      <c r="C1131" s="245">
        <v>42330</v>
      </c>
      <c r="D1131" s="177">
        <v>841856</v>
      </c>
      <c r="E1131" s="177">
        <v>374158</v>
      </c>
      <c r="F1131" s="177">
        <v>467698</v>
      </c>
      <c r="G1131" s="177">
        <v>561238</v>
      </c>
      <c r="H1131" s="177">
        <v>159439</v>
      </c>
    </row>
    <row r="1132" spans="3:8" x14ac:dyDescent="0.2">
      <c r="C1132" s="245">
        <v>42331</v>
      </c>
      <c r="D1132" s="177">
        <v>841856</v>
      </c>
      <c r="E1132" s="177">
        <v>374158</v>
      </c>
      <c r="F1132" s="177">
        <v>467698</v>
      </c>
      <c r="G1132" s="177">
        <v>561238</v>
      </c>
      <c r="H1132" s="177">
        <v>159439</v>
      </c>
    </row>
    <row r="1133" spans="3:8" x14ac:dyDescent="0.2">
      <c r="C1133" s="245">
        <v>42332</v>
      </c>
      <c r="D1133" s="177">
        <v>841856</v>
      </c>
      <c r="E1133" s="177">
        <v>374158</v>
      </c>
      <c r="F1133" s="177">
        <v>467698</v>
      </c>
      <c r="G1133" s="177">
        <v>561238</v>
      </c>
      <c r="H1133" s="177">
        <v>159439</v>
      </c>
    </row>
    <row r="1134" spans="3:8" x14ac:dyDescent="0.2">
      <c r="C1134" s="245">
        <v>42333</v>
      </c>
      <c r="D1134" s="177">
        <v>841856</v>
      </c>
      <c r="E1134" s="177">
        <v>374158</v>
      </c>
      <c r="F1134" s="177">
        <v>467698</v>
      </c>
      <c r="G1134" s="177">
        <v>561238</v>
      </c>
      <c r="H1134" s="177">
        <v>159439</v>
      </c>
    </row>
    <row r="1135" spans="3:8" x14ac:dyDescent="0.2">
      <c r="C1135" s="245">
        <v>42334</v>
      </c>
      <c r="D1135" s="177">
        <v>841856</v>
      </c>
      <c r="E1135" s="177">
        <v>374158</v>
      </c>
      <c r="F1135" s="177">
        <v>467698</v>
      </c>
      <c r="G1135" s="177">
        <v>561238</v>
      </c>
      <c r="H1135" s="177">
        <v>159439</v>
      </c>
    </row>
    <row r="1136" spans="3:8" x14ac:dyDescent="0.2">
      <c r="C1136" s="245">
        <v>42335</v>
      </c>
      <c r="D1136" s="177">
        <v>841856</v>
      </c>
      <c r="E1136" s="177">
        <v>374158</v>
      </c>
      <c r="F1136" s="177">
        <v>467698</v>
      </c>
      <c r="G1136" s="177">
        <v>561238</v>
      </c>
      <c r="H1136" s="177">
        <v>159439</v>
      </c>
    </row>
    <row r="1137" spans="3:8" x14ac:dyDescent="0.2">
      <c r="C1137" s="245">
        <v>42336</v>
      </c>
      <c r="D1137" s="177">
        <v>841856</v>
      </c>
      <c r="E1137" s="177">
        <v>374158</v>
      </c>
      <c r="F1137" s="177">
        <v>467698</v>
      </c>
      <c r="G1137" s="177">
        <v>561238</v>
      </c>
      <c r="H1137" s="177">
        <v>159439</v>
      </c>
    </row>
    <row r="1138" spans="3:8" x14ac:dyDescent="0.2">
      <c r="C1138" s="245">
        <v>42337</v>
      </c>
      <c r="D1138" s="177">
        <v>841856</v>
      </c>
      <c r="E1138" s="177">
        <v>374158</v>
      </c>
      <c r="F1138" s="177">
        <v>467698</v>
      </c>
      <c r="G1138" s="177">
        <v>561238</v>
      </c>
      <c r="H1138" s="177">
        <v>159439</v>
      </c>
    </row>
    <row r="1139" spans="3:8" x14ac:dyDescent="0.2">
      <c r="C1139" s="245">
        <v>42338</v>
      </c>
      <c r="D1139" s="177">
        <v>841856</v>
      </c>
      <c r="E1139" s="177">
        <v>374158</v>
      </c>
      <c r="F1139" s="177">
        <v>467698</v>
      </c>
      <c r="G1139" s="177">
        <v>561238</v>
      </c>
      <c r="H1139" s="177">
        <v>159439</v>
      </c>
    </row>
    <row r="1140" spans="3:8" x14ac:dyDescent="0.2">
      <c r="C1140" s="245">
        <v>42339</v>
      </c>
      <c r="D1140" s="177">
        <v>841856</v>
      </c>
      <c r="E1140" s="177">
        <v>374158</v>
      </c>
      <c r="F1140" s="177">
        <v>467698</v>
      </c>
      <c r="G1140" s="177">
        <v>561238</v>
      </c>
      <c r="H1140" s="177">
        <v>159439</v>
      </c>
    </row>
    <row r="1141" spans="3:8" x14ac:dyDescent="0.2">
      <c r="C1141" s="245">
        <v>42340</v>
      </c>
      <c r="D1141" s="177">
        <v>841856</v>
      </c>
      <c r="E1141" s="177">
        <v>374158</v>
      </c>
      <c r="F1141" s="177">
        <v>467698</v>
      </c>
      <c r="G1141" s="177">
        <v>561238</v>
      </c>
      <c r="H1141" s="177">
        <v>159439</v>
      </c>
    </row>
    <row r="1142" spans="3:8" x14ac:dyDescent="0.2">
      <c r="C1142" s="245">
        <v>42341</v>
      </c>
      <c r="D1142" s="177">
        <v>841856</v>
      </c>
      <c r="E1142" s="177">
        <v>374158</v>
      </c>
      <c r="F1142" s="177">
        <v>467698</v>
      </c>
      <c r="G1142" s="177">
        <v>561238</v>
      </c>
      <c r="H1142" s="177">
        <v>159439</v>
      </c>
    </row>
    <row r="1143" spans="3:8" x14ac:dyDescent="0.2">
      <c r="C1143" s="245">
        <v>42342</v>
      </c>
      <c r="D1143" s="177">
        <v>841856</v>
      </c>
      <c r="E1143" s="177">
        <v>374158</v>
      </c>
      <c r="F1143" s="177">
        <v>467698</v>
      </c>
      <c r="G1143" s="177">
        <v>561238</v>
      </c>
      <c r="H1143" s="177">
        <v>159439</v>
      </c>
    </row>
    <row r="1144" spans="3:8" x14ac:dyDescent="0.2">
      <c r="C1144" s="245">
        <v>42343</v>
      </c>
      <c r="D1144" s="177">
        <v>841856</v>
      </c>
      <c r="E1144" s="177">
        <v>374158</v>
      </c>
      <c r="F1144" s="177">
        <v>467698</v>
      </c>
      <c r="G1144" s="177">
        <v>561238</v>
      </c>
      <c r="H1144" s="177">
        <v>159439</v>
      </c>
    </row>
    <row r="1145" spans="3:8" x14ac:dyDescent="0.2">
      <c r="C1145" s="245">
        <v>42344</v>
      </c>
      <c r="D1145" s="177">
        <v>841856</v>
      </c>
      <c r="E1145" s="177">
        <v>374158</v>
      </c>
      <c r="F1145" s="177">
        <v>467698</v>
      </c>
      <c r="G1145" s="177">
        <v>561238</v>
      </c>
      <c r="H1145" s="177">
        <v>159439</v>
      </c>
    </row>
    <row r="1146" spans="3:8" x14ac:dyDescent="0.2">
      <c r="C1146" s="245">
        <v>42345</v>
      </c>
      <c r="D1146" s="177">
        <v>841856</v>
      </c>
      <c r="E1146" s="177">
        <v>374158</v>
      </c>
      <c r="F1146" s="177">
        <v>467698</v>
      </c>
      <c r="G1146" s="177">
        <v>561238</v>
      </c>
      <c r="H1146" s="177">
        <v>159439</v>
      </c>
    </row>
    <row r="1147" spans="3:8" x14ac:dyDescent="0.2">
      <c r="C1147" s="245">
        <v>42346</v>
      </c>
      <c r="D1147" s="177">
        <v>841856</v>
      </c>
      <c r="E1147" s="177">
        <v>374158</v>
      </c>
      <c r="F1147" s="177">
        <v>467698</v>
      </c>
      <c r="G1147" s="177">
        <v>561238</v>
      </c>
      <c r="H1147" s="177">
        <v>159439</v>
      </c>
    </row>
    <row r="1148" spans="3:8" x14ac:dyDescent="0.2">
      <c r="C1148" s="245">
        <v>42347</v>
      </c>
      <c r="D1148" s="177">
        <v>841856</v>
      </c>
      <c r="E1148" s="177">
        <v>374158</v>
      </c>
      <c r="F1148" s="177">
        <v>467698</v>
      </c>
      <c r="G1148" s="177">
        <v>561238</v>
      </c>
      <c r="H1148" s="177">
        <v>159439</v>
      </c>
    </row>
    <row r="1149" spans="3:8" x14ac:dyDescent="0.2">
      <c r="C1149" s="245">
        <v>42348</v>
      </c>
      <c r="D1149" s="177">
        <v>841856</v>
      </c>
      <c r="E1149" s="177">
        <v>374158</v>
      </c>
      <c r="F1149" s="177">
        <v>467698</v>
      </c>
      <c r="G1149" s="177">
        <v>561238</v>
      </c>
      <c r="H1149" s="177">
        <v>159439</v>
      </c>
    </row>
    <row r="1150" spans="3:8" x14ac:dyDescent="0.2">
      <c r="C1150" s="245">
        <v>42349</v>
      </c>
      <c r="D1150" s="177">
        <v>841856</v>
      </c>
      <c r="E1150" s="177">
        <v>374158</v>
      </c>
      <c r="F1150" s="177">
        <v>467698</v>
      </c>
      <c r="G1150" s="177">
        <v>561238</v>
      </c>
      <c r="H1150" s="177">
        <v>159439</v>
      </c>
    </row>
    <row r="1151" spans="3:8" x14ac:dyDescent="0.2">
      <c r="C1151" s="245">
        <v>42350</v>
      </c>
      <c r="D1151" s="177">
        <v>841856</v>
      </c>
      <c r="E1151" s="177">
        <v>374158</v>
      </c>
      <c r="F1151" s="177">
        <v>467698</v>
      </c>
      <c r="G1151" s="177">
        <v>561238</v>
      </c>
      <c r="H1151" s="177">
        <v>159439</v>
      </c>
    </row>
    <row r="1152" spans="3:8" x14ac:dyDescent="0.2">
      <c r="C1152" s="245">
        <v>42351</v>
      </c>
      <c r="D1152" s="177">
        <v>841856</v>
      </c>
      <c r="E1152" s="177">
        <v>374158</v>
      </c>
      <c r="F1152" s="177">
        <v>467698</v>
      </c>
      <c r="G1152" s="177">
        <v>561238</v>
      </c>
      <c r="H1152" s="177">
        <v>159439</v>
      </c>
    </row>
    <row r="1153" spans="3:8" x14ac:dyDescent="0.2">
      <c r="C1153" s="245">
        <v>42352</v>
      </c>
      <c r="D1153" s="177">
        <v>841856</v>
      </c>
      <c r="E1153" s="177">
        <v>374158</v>
      </c>
      <c r="F1153" s="177">
        <v>467698</v>
      </c>
      <c r="G1153" s="177">
        <v>561238</v>
      </c>
      <c r="H1153" s="177">
        <v>159439</v>
      </c>
    </row>
    <row r="1154" spans="3:8" x14ac:dyDescent="0.2">
      <c r="C1154" s="245">
        <v>42353</v>
      </c>
      <c r="D1154" s="177">
        <v>841856</v>
      </c>
      <c r="E1154" s="177">
        <v>374158</v>
      </c>
      <c r="F1154" s="177">
        <v>467698</v>
      </c>
      <c r="G1154" s="177">
        <v>561238</v>
      </c>
      <c r="H1154" s="177">
        <v>159439</v>
      </c>
    </row>
    <row r="1155" spans="3:8" x14ac:dyDescent="0.2">
      <c r="C1155" s="245">
        <v>42354</v>
      </c>
      <c r="D1155" s="177">
        <v>841856</v>
      </c>
      <c r="E1155" s="177">
        <v>374158</v>
      </c>
      <c r="F1155" s="177">
        <v>467698</v>
      </c>
      <c r="G1155" s="177">
        <v>561238</v>
      </c>
      <c r="H1155" s="177">
        <v>159439</v>
      </c>
    </row>
    <row r="1156" spans="3:8" x14ac:dyDescent="0.2">
      <c r="C1156" s="245">
        <v>42355</v>
      </c>
      <c r="D1156" s="177">
        <v>841856</v>
      </c>
      <c r="E1156" s="177">
        <v>374158</v>
      </c>
      <c r="F1156" s="177">
        <v>467698</v>
      </c>
      <c r="G1156" s="177">
        <v>561238</v>
      </c>
      <c r="H1156" s="177">
        <v>159439</v>
      </c>
    </row>
    <row r="1157" spans="3:8" x14ac:dyDescent="0.2">
      <c r="C1157" s="245">
        <v>42356</v>
      </c>
      <c r="D1157" s="177">
        <v>841856</v>
      </c>
      <c r="E1157" s="177">
        <v>374158</v>
      </c>
      <c r="F1157" s="177">
        <v>467698</v>
      </c>
      <c r="G1157" s="177">
        <v>561238</v>
      </c>
      <c r="H1157" s="177">
        <v>159439</v>
      </c>
    </row>
    <row r="1158" spans="3:8" x14ac:dyDescent="0.2">
      <c r="C1158" s="245">
        <v>42357</v>
      </c>
      <c r="D1158" s="177">
        <v>841856</v>
      </c>
      <c r="E1158" s="177">
        <v>374158</v>
      </c>
      <c r="F1158" s="177">
        <v>467698</v>
      </c>
      <c r="G1158" s="177">
        <v>561238</v>
      </c>
      <c r="H1158" s="177">
        <v>159439</v>
      </c>
    </row>
    <row r="1159" spans="3:8" x14ac:dyDescent="0.2">
      <c r="C1159" s="245">
        <v>42358</v>
      </c>
      <c r="D1159" s="177">
        <v>841856</v>
      </c>
      <c r="E1159" s="177">
        <v>374158</v>
      </c>
      <c r="F1159" s="177">
        <v>467698</v>
      </c>
      <c r="G1159" s="177">
        <v>561238</v>
      </c>
      <c r="H1159" s="177">
        <v>159439</v>
      </c>
    </row>
    <row r="1160" spans="3:8" x14ac:dyDescent="0.2">
      <c r="C1160" s="245">
        <v>42359</v>
      </c>
      <c r="D1160" s="177">
        <v>841856</v>
      </c>
      <c r="E1160" s="177">
        <v>374158</v>
      </c>
      <c r="F1160" s="177">
        <v>467698</v>
      </c>
      <c r="G1160" s="177">
        <v>561238</v>
      </c>
      <c r="H1160" s="177">
        <v>159439</v>
      </c>
    </row>
    <row r="1161" spans="3:8" x14ac:dyDescent="0.2">
      <c r="C1161" s="245">
        <v>42360</v>
      </c>
      <c r="D1161" s="177">
        <v>841856</v>
      </c>
      <c r="E1161" s="177">
        <v>374158</v>
      </c>
      <c r="F1161" s="177">
        <v>467698</v>
      </c>
      <c r="G1161" s="177">
        <v>561238</v>
      </c>
      <c r="H1161" s="177">
        <v>159439</v>
      </c>
    </row>
    <row r="1162" spans="3:8" x14ac:dyDescent="0.2">
      <c r="C1162" s="245">
        <v>42361</v>
      </c>
      <c r="D1162" s="177">
        <v>841856</v>
      </c>
      <c r="E1162" s="177">
        <v>374158</v>
      </c>
      <c r="F1162" s="177">
        <v>467698</v>
      </c>
      <c r="G1162" s="177">
        <v>561238</v>
      </c>
      <c r="H1162" s="177">
        <v>159439</v>
      </c>
    </row>
    <row r="1163" spans="3:8" x14ac:dyDescent="0.2">
      <c r="C1163" s="245">
        <v>42362</v>
      </c>
      <c r="D1163" s="177">
        <v>841856</v>
      </c>
      <c r="E1163" s="177">
        <v>374158</v>
      </c>
      <c r="F1163" s="177">
        <v>467698</v>
      </c>
      <c r="G1163" s="177">
        <v>561238</v>
      </c>
      <c r="H1163" s="177">
        <v>159439</v>
      </c>
    </row>
    <row r="1164" spans="3:8" x14ac:dyDescent="0.2">
      <c r="C1164" s="245">
        <v>42363</v>
      </c>
      <c r="D1164" s="177">
        <v>841856</v>
      </c>
      <c r="E1164" s="177">
        <v>374158</v>
      </c>
      <c r="F1164" s="177">
        <v>467698</v>
      </c>
      <c r="G1164" s="177">
        <v>561238</v>
      </c>
      <c r="H1164" s="177">
        <v>159439</v>
      </c>
    </row>
    <row r="1165" spans="3:8" x14ac:dyDescent="0.2">
      <c r="C1165" s="245">
        <v>42364</v>
      </c>
      <c r="D1165" s="177">
        <v>841856</v>
      </c>
      <c r="E1165" s="177">
        <v>374158</v>
      </c>
      <c r="F1165" s="177">
        <v>467698</v>
      </c>
      <c r="G1165" s="177">
        <v>561238</v>
      </c>
      <c r="H1165" s="177">
        <v>159439</v>
      </c>
    </row>
    <row r="1166" spans="3:8" x14ac:dyDescent="0.2">
      <c r="C1166" s="245">
        <v>42365</v>
      </c>
      <c r="D1166" s="177">
        <v>841856</v>
      </c>
      <c r="E1166" s="177">
        <v>374158</v>
      </c>
      <c r="F1166" s="177">
        <v>467698</v>
      </c>
      <c r="G1166" s="177">
        <v>561238</v>
      </c>
      <c r="H1166" s="177">
        <v>159439</v>
      </c>
    </row>
    <row r="1167" spans="3:8" x14ac:dyDescent="0.2">
      <c r="C1167" s="245">
        <v>42366</v>
      </c>
      <c r="D1167" s="177">
        <v>841856</v>
      </c>
      <c r="E1167" s="177">
        <v>374158</v>
      </c>
      <c r="F1167" s="177">
        <v>467698</v>
      </c>
      <c r="G1167" s="177">
        <v>561238</v>
      </c>
      <c r="H1167" s="177">
        <v>159439</v>
      </c>
    </row>
    <row r="1168" spans="3:8" x14ac:dyDescent="0.2">
      <c r="C1168" s="245">
        <v>42367</v>
      </c>
      <c r="D1168" s="177">
        <v>841856</v>
      </c>
      <c r="E1168" s="177">
        <v>374158</v>
      </c>
      <c r="F1168" s="177">
        <v>467698</v>
      </c>
      <c r="G1168" s="177">
        <v>561238</v>
      </c>
      <c r="H1168" s="177">
        <v>159439</v>
      </c>
    </row>
    <row r="1169" spans="3:8" x14ac:dyDescent="0.2">
      <c r="C1169" s="245">
        <v>42368</v>
      </c>
      <c r="D1169" s="177">
        <v>841856</v>
      </c>
      <c r="E1169" s="177">
        <v>374158</v>
      </c>
      <c r="F1169" s="177">
        <v>467698</v>
      </c>
      <c r="G1169" s="177">
        <v>561238</v>
      </c>
      <c r="H1169" s="177">
        <v>159439</v>
      </c>
    </row>
    <row r="1170" spans="3:8" x14ac:dyDescent="0.2">
      <c r="C1170" s="245">
        <v>42369</v>
      </c>
      <c r="D1170" s="177">
        <v>841856</v>
      </c>
      <c r="E1170" s="177">
        <v>374158</v>
      </c>
      <c r="F1170" s="177">
        <v>467698</v>
      </c>
      <c r="G1170" s="177">
        <v>561238</v>
      </c>
      <c r="H1170" s="177">
        <v>159439</v>
      </c>
    </row>
    <row r="1171" spans="3:8" x14ac:dyDescent="0.2">
      <c r="C1171" s="245">
        <v>42370</v>
      </c>
      <c r="D1171" s="177">
        <v>841856</v>
      </c>
      <c r="E1171" s="177">
        <v>374158</v>
      </c>
      <c r="F1171" s="177">
        <v>467698</v>
      </c>
      <c r="G1171" s="177">
        <v>561238</v>
      </c>
      <c r="H1171" s="177">
        <v>159439</v>
      </c>
    </row>
    <row r="1172" spans="3:8" x14ac:dyDescent="0.2">
      <c r="C1172" s="245">
        <v>42371</v>
      </c>
      <c r="D1172" s="177">
        <v>841856</v>
      </c>
      <c r="E1172" s="177">
        <v>374158</v>
      </c>
      <c r="F1172" s="177">
        <v>467698</v>
      </c>
      <c r="G1172" s="177">
        <v>561238</v>
      </c>
      <c r="H1172" s="177">
        <v>159439</v>
      </c>
    </row>
    <row r="1173" spans="3:8" x14ac:dyDescent="0.2">
      <c r="C1173" s="245">
        <v>42372</v>
      </c>
      <c r="D1173" s="177">
        <v>841856</v>
      </c>
      <c r="E1173" s="177">
        <v>374158</v>
      </c>
      <c r="F1173" s="177">
        <v>467698</v>
      </c>
      <c r="G1173" s="177">
        <v>561238</v>
      </c>
      <c r="H1173" s="177">
        <v>159439</v>
      </c>
    </row>
    <row r="1174" spans="3:8" x14ac:dyDescent="0.2">
      <c r="C1174" s="245">
        <v>42373</v>
      </c>
      <c r="D1174" s="177">
        <v>841856</v>
      </c>
      <c r="E1174" s="177">
        <v>374158</v>
      </c>
      <c r="F1174" s="177">
        <v>467698</v>
      </c>
      <c r="G1174" s="177">
        <v>561238</v>
      </c>
      <c r="H1174" s="177">
        <v>159439</v>
      </c>
    </row>
    <row r="1175" spans="3:8" x14ac:dyDescent="0.2">
      <c r="C1175" s="245">
        <v>42374</v>
      </c>
      <c r="D1175" s="177">
        <v>841856</v>
      </c>
      <c r="E1175" s="177">
        <v>374158</v>
      </c>
      <c r="F1175" s="177">
        <v>467698</v>
      </c>
      <c r="G1175" s="177">
        <v>561238</v>
      </c>
      <c r="H1175" s="177">
        <v>159439</v>
      </c>
    </row>
    <row r="1176" spans="3:8" x14ac:dyDescent="0.2">
      <c r="C1176" s="245">
        <v>42375</v>
      </c>
      <c r="D1176" s="177">
        <v>841856</v>
      </c>
      <c r="E1176" s="177">
        <v>374158</v>
      </c>
      <c r="F1176" s="177">
        <v>467698</v>
      </c>
      <c r="G1176" s="177">
        <v>561238</v>
      </c>
      <c r="H1176" s="177">
        <v>159439</v>
      </c>
    </row>
    <row r="1177" spans="3:8" x14ac:dyDescent="0.2">
      <c r="C1177" s="245">
        <v>42376</v>
      </c>
      <c r="D1177" s="177">
        <v>841856</v>
      </c>
      <c r="E1177" s="177">
        <v>374158</v>
      </c>
      <c r="F1177" s="177">
        <v>467698</v>
      </c>
      <c r="G1177" s="177">
        <v>561238</v>
      </c>
      <c r="H1177" s="177">
        <v>159439</v>
      </c>
    </row>
    <row r="1178" spans="3:8" x14ac:dyDescent="0.2">
      <c r="C1178" s="245">
        <v>42377</v>
      </c>
      <c r="D1178" s="177">
        <v>841856</v>
      </c>
      <c r="E1178" s="177">
        <v>374158</v>
      </c>
      <c r="F1178" s="177">
        <v>467698</v>
      </c>
      <c r="G1178" s="177">
        <v>561238</v>
      </c>
      <c r="H1178" s="177">
        <v>159439</v>
      </c>
    </row>
    <row r="1179" spans="3:8" x14ac:dyDescent="0.2">
      <c r="C1179" s="245">
        <v>42378</v>
      </c>
      <c r="D1179" s="177">
        <v>841856</v>
      </c>
      <c r="E1179" s="177">
        <v>374158</v>
      </c>
      <c r="F1179" s="177">
        <v>467698</v>
      </c>
      <c r="G1179" s="177">
        <v>561238</v>
      </c>
      <c r="H1179" s="177">
        <v>159439</v>
      </c>
    </row>
    <row r="1180" spans="3:8" x14ac:dyDescent="0.2">
      <c r="C1180" s="245">
        <v>42379</v>
      </c>
      <c r="D1180" s="177">
        <v>841856</v>
      </c>
      <c r="E1180" s="177">
        <v>374158</v>
      </c>
      <c r="F1180" s="177">
        <v>467698</v>
      </c>
      <c r="G1180" s="177">
        <v>561238</v>
      </c>
      <c r="H1180" s="177">
        <v>159439</v>
      </c>
    </row>
    <row r="1181" spans="3:8" x14ac:dyDescent="0.2">
      <c r="C1181" s="245">
        <v>42380</v>
      </c>
      <c r="D1181" s="177">
        <v>841856</v>
      </c>
      <c r="E1181" s="177">
        <v>374158</v>
      </c>
      <c r="F1181" s="177">
        <v>467698</v>
      </c>
      <c r="G1181" s="177">
        <v>561238</v>
      </c>
      <c r="H1181" s="177">
        <v>159439</v>
      </c>
    </row>
    <row r="1182" spans="3:8" x14ac:dyDescent="0.2">
      <c r="C1182" s="245">
        <v>42381</v>
      </c>
      <c r="D1182" s="177">
        <v>841856</v>
      </c>
      <c r="E1182" s="177">
        <v>374158</v>
      </c>
      <c r="F1182" s="177">
        <v>467698</v>
      </c>
      <c r="G1182" s="177">
        <v>561238</v>
      </c>
      <c r="H1182" s="177">
        <v>159439</v>
      </c>
    </row>
    <row r="1183" spans="3:8" x14ac:dyDescent="0.2">
      <c r="C1183" s="245">
        <v>42382</v>
      </c>
      <c r="D1183" s="177">
        <v>841856</v>
      </c>
      <c r="E1183" s="177">
        <v>374158</v>
      </c>
      <c r="F1183" s="177">
        <v>467698</v>
      </c>
      <c r="G1183" s="177">
        <v>561238</v>
      </c>
      <c r="H1183" s="177">
        <v>159439</v>
      </c>
    </row>
    <row r="1184" spans="3:8" x14ac:dyDescent="0.2">
      <c r="C1184" s="245">
        <v>42383</v>
      </c>
      <c r="D1184" s="177">
        <v>841856</v>
      </c>
      <c r="E1184" s="177">
        <v>374158</v>
      </c>
      <c r="F1184" s="177">
        <v>467698</v>
      </c>
      <c r="G1184" s="177">
        <v>561238</v>
      </c>
      <c r="H1184" s="177">
        <v>159439</v>
      </c>
    </row>
    <row r="1185" spans="3:8" x14ac:dyDescent="0.2">
      <c r="C1185" s="245">
        <v>42384</v>
      </c>
      <c r="D1185" s="177">
        <v>841856</v>
      </c>
      <c r="E1185" s="177">
        <v>374158</v>
      </c>
      <c r="F1185" s="177">
        <v>467698</v>
      </c>
      <c r="G1185" s="177">
        <v>561238</v>
      </c>
      <c r="H1185" s="177">
        <v>159439</v>
      </c>
    </row>
    <row r="1186" spans="3:8" x14ac:dyDescent="0.2">
      <c r="C1186" s="245">
        <v>42385</v>
      </c>
      <c r="D1186" s="177">
        <v>841856</v>
      </c>
      <c r="E1186" s="177">
        <v>374158</v>
      </c>
      <c r="F1186" s="177">
        <v>467698</v>
      </c>
      <c r="G1186" s="177">
        <v>561238</v>
      </c>
      <c r="H1186" s="177">
        <v>159439</v>
      </c>
    </row>
    <row r="1187" spans="3:8" x14ac:dyDescent="0.2">
      <c r="C1187" s="245">
        <v>42386</v>
      </c>
      <c r="D1187" s="177">
        <v>841856</v>
      </c>
      <c r="E1187" s="177">
        <v>374158</v>
      </c>
      <c r="F1187" s="177">
        <v>467698</v>
      </c>
      <c r="G1187" s="177">
        <v>561238</v>
      </c>
      <c r="H1187" s="177">
        <v>159439</v>
      </c>
    </row>
    <row r="1188" spans="3:8" x14ac:dyDescent="0.2">
      <c r="C1188" s="245">
        <v>42387</v>
      </c>
      <c r="D1188" s="177">
        <v>841856</v>
      </c>
      <c r="E1188" s="177">
        <v>374158</v>
      </c>
      <c r="F1188" s="177">
        <v>467698</v>
      </c>
      <c r="G1188" s="177">
        <v>561238</v>
      </c>
      <c r="H1188" s="177">
        <v>159439</v>
      </c>
    </row>
    <row r="1189" spans="3:8" x14ac:dyDescent="0.2">
      <c r="C1189" s="245">
        <v>42388</v>
      </c>
      <c r="D1189" s="177">
        <v>841856</v>
      </c>
      <c r="E1189" s="177">
        <v>374158</v>
      </c>
      <c r="F1189" s="177">
        <v>467698</v>
      </c>
      <c r="G1189" s="177">
        <v>561238</v>
      </c>
      <c r="H1189" s="177">
        <v>159439</v>
      </c>
    </row>
    <row r="1190" spans="3:8" x14ac:dyDescent="0.2">
      <c r="C1190" s="245">
        <v>42389</v>
      </c>
      <c r="D1190" s="177">
        <v>841856</v>
      </c>
      <c r="E1190" s="177">
        <v>374158</v>
      </c>
      <c r="F1190" s="177">
        <v>467698</v>
      </c>
      <c r="G1190" s="177">
        <v>561238</v>
      </c>
      <c r="H1190" s="177">
        <v>159439</v>
      </c>
    </row>
    <row r="1191" spans="3:8" x14ac:dyDescent="0.2">
      <c r="C1191" s="245">
        <v>42390</v>
      </c>
      <c r="D1191" s="177">
        <v>841856</v>
      </c>
      <c r="E1191" s="177">
        <v>374158</v>
      </c>
      <c r="F1191" s="177">
        <v>467698</v>
      </c>
      <c r="G1191" s="177">
        <v>561238</v>
      </c>
      <c r="H1191" s="177">
        <v>159439</v>
      </c>
    </row>
    <row r="1192" spans="3:8" x14ac:dyDescent="0.2">
      <c r="C1192" s="245">
        <v>42391</v>
      </c>
      <c r="D1192" s="177">
        <v>841856</v>
      </c>
      <c r="E1192" s="177">
        <v>374158</v>
      </c>
      <c r="F1192" s="177">
        <v>467698</v>
      </c>
      <c r="G1192" s="177">
        <v>561238</v>
      </c>
      <c r="H1192" s="177">
        <v>159439</v>
      </c>
    </row>
    <row r="1193" spans="3:8" x14ac:dyDescent="0.2">
      <c r="C1193" s="245">
        <v>42392</v>
      </c>
      <c r="D1193" s="177">
        <v>841856</v>
      </c>
      <c r="E1193" s="177">
        <v>374158</v>
      </c>
      <c r="F1193" s="177">
        <v>467698</v>
      </c>
      <c r="G1193" s="177">
        <v>561238</v>
      </c>
      <c r="H1193" s="177">
        <v>159439</v>
      </c>
    </row>
    <row r="1194" spans="3:8" x14ac:dyDescent="0.2">
      <c r="C1194" s="245">
        <v>42393</v>
      </c>
      <c r="D1194" s="177">
        <v>841856</v>
      </c>
      <c r="E1194" s="177">
        <v>374158</v>
      </c>
      <c r="F1194" s="177">
        <v>467698</v>
      </c>
      <c r="G1194" s="177">
        <v>561238</v>
      </c>
      <c r="H1194" s="177">
        <v>159439</v>
      </c>
    </row>
    <row r="1195" spans="3:8" x14ac:dyDescent="0.2">
      <c r="C1195" s="245">
        <v>42394</v>
      </c>
      <c r="D1195" s="177">
        <v>841856</v>
      </c>
      <c r="E1195" s="177">
        <v>374158</v>
      </c>
      <c r="F1195" s="177">
        <v>467698</v>
      </c>
      <c r="G1195" s="177">
        <v>561238</v>
      </c>
      <c r="H1195" s="177">
        <v>159439</v>
      </c>
    </row>
    <row r="1196" spans="3:8" x14ac:dyDescent="0.2">
      <c r="C1196" s="245">
        <v>42395</v>
      </c>
      <c r="D1196" s="177">
        <v>841856</v>
      </c>
      <c r="E1196" s="177">
        <v>374158</v>
      </c>
      <c r="F1196" s="177">
        <v>467698</v>
      </c>
      <c r="G1196" s="177">
        <v>561238</v>
      </c>
      <c r="H1196" s="177">
        <v>159439</v>
      </c>
    </row>
    <row r="1197" spans="3:8" x14ac:dyDescent="0.2">
      <c r="C1197" s="245">
        <v>42396</v>
      </c>
      <c r="D1197" s="177">
        <v>841856</v>
      </c>
      <c r="E1197" s="177">
        <v>374158</v>
      </c>
      <c r="F1197" s="177">
        <v>467698</v>
      </c>
      <c r="G1197" s="177">
        <v>561238</v>
      </c>
      <c r="H1197" s="177">
        <v>159439</v>
      </c>
    </row>
    <row r="1198" spans="3:8" x14ac:dyDescent="0.2">
      <c r="C1198" s="245">
        <v>42397</v>
      </c>
      <c r="D1198" s="177">
        <v>841856</v>
      </c>
      <c r="E1198" s="177">
        <v>374158</v>
      </c>
      <c r="F1198" s="177">
        <v>467698</v>
      </c>
      <c r="G1198" s="177">
        <v>561238</v>
      </c>
      <c r="H1198" s="177">
        <v>159439</v>
      </c>
    </row>
    <row r="1199" spans="3:8" x14ac:dyDescent="0.2">
      <c r="C1199" s="245">
        <v>42398</v>
      </c>
      <c r="D1199" s="177">
        <v>841856</v>
      </c>
      <c r="E1199" s="177">
        <v>374158</v>
      </c>
      <c r="F1199" s="177">
        <v>467698</v>
      </c>
      <c r="G1199" s="177">
        <v>561238</v>
      </c>
      <c r="H1199" s="177">
        <v>159439</v>
      </c>
    </row>
    <row r="1200" spans="3:8" x14ac:dyDescent="0.2">
      <c r="C1200" s="245">
        <v>42399</v>
      </c>
      <c r="D1200" s="177">
        <v>841856</v>
      </c>
      <c r="E1200" s="177">
        <v>374158</v>
      </c>
      <c r="F1200" s="177">
        <v>467698</v>
      </c>
      <c r="G1200" s="177">
        <v>561238</v>
      </c>
      <c r="H1200" s="177">
        <v>159439</v>
      </c>
    </row>
    <row r="1201" spans="3:8" x14ac:dyDescent="0.2">
      <c r="C1201" s="245">
        <v>42400</v>
      </c>
      <c r="D1201" s="177">
        <v>841856</v>
      </c>
      <c r="E1201" s="177">
        <v>374158</v>
      </c>
      <c r="F1201" s="177">
        <v>467698</v>
      </c>
      <c r="G1201" s="177">
        <v>561238</v>
      </c>
      <c r="H1201" s="177">
        <v>159439</v>
      </c>
    </row>
    <row r="1202" spans="3:8" x14ac:dyDescent="0.2">
      <c r="C1202" s="245">
        <v>42401</v>
      </c>
      <c r="D1202" s="177">
        <v>841856</v>
      </c>
      <c r="E1202" s="177">
        <v>374158</v>
      </c>
      <c r="F1202" s="177">
        <v>467698</v>
      </c>
      <c r="G1202" s="177">
        <v>561238</v>
      </c>
      <c r="H1202" s="177">
        <v>159439</v>
      </c>
    </row>
    <row r="1203" spans="3:8" x14ac:dyDescent="0.2">
      <c r="C1203" s="245">
        <v>42402</v>
      </c>
      <c r="D1203" s="177">
        <v>841856</v>
      </c>
      <c r="E1203" s="177">
        <v>374158</v>
      </c>
      <c r="F1203" s="177">
        <v>467698</v>
      </c>
      <c r="G1203" s="177">
        <v>561238</v>
      </c>
      <c r="H1203" s="177">
        <v>159439</v>
      </c>
    </row>
    <row r="1204" spans="3:8" x14ac:dyDescent="0.2">
      <c r="C1204" s="245">
        <v>42403</v>
      </c>
      <c r="D1204" s="177">
        <v>841856</v>
      </c>
      <c r="E1204" s="177">
        <v>374158</v>
      </c>
      <c r="F1204" s="177">
        <v>467698</v>
      </c>
      <c r="G1204" s="177">
        <v>561238</v>
      </c>
      <c r="H1204" s="177">
        <v>159439</v>
      </c>
    </row>
    <row r="1205" spans="3:8" x14ac:dyDescent="0.2">
      <c r="C1205" s="245">
        <v>42404</v>
      </c>
      <c r="D1205" s="177">
        <v>841856</v>
      </c>
      <c r="E1205" s="177">
        <v>374158</v>
      </c>
      <c r="F1205" s="177">
        <v>467698</v>
      </c>
      <c r="G1205" s="177">
        <v>561238</v>
      </c>
      <c r="H1205" s="177">
        <v>159439</v>
      </c>
    </row>
    <row r="1206" spans="3:8" x14ac:dyDescent="0.2">
      <c r="C1206" s="245">
        <v>42405</v>
      </c>
      <c r="D1206" s="177">
        <v>841856</v>
      </c>
      <c r="E1206" s="177">
        <v>374158</v>
      </c>
      <c r="F1206" s="177">
        <v>467698</v>
      </c>
      <c r="G1206" s="177">
        <v>561238</v>
      </c>
      <c r="H1206" s="177">
        <v>159439</v>
      </c>
    </row>
    <row r="1207" spans="3:8" x14ac:dyDescent="0.2">
      <c r="C1207" s="245">
        <v>42406</v>
      </c>
      <c r="D1207" s="177">
        <v>841856</v>
      </c>
      <c r="E1207" s="177">
        <v>374158</v>
      </c>
      <c r="F1207" s="177">
        <v>467698</v>
      </c>
      <c r="G1207" s="177">
        <v>561238</v>
      </c>
      <c r="H1207" s="177">
        <v>159439</v>
      </c>
    </row>
    <row r="1208" spans="3:8" x14ac:dyDescent="0.2">
      <c r="C1208" s="245">
        <v>42407</v>
      </c>
      <c r="D1208" s="177">
        <v>841856</v>
      </c>
      <c r="E1208" s="177">
        <v>374158</v>
      </c>
      <c r="F1208" s="177">
        <v>467698</v>
      </c>
      <c r="G1208" s="177">
        <v>561238</v>
      </c>
      <c r="H1208" s="177">
        <v>159439</v>
      </c>
    </row>
    <row r="1209" spans="3:8" x14ac:dyDescent="0.2">
      <c r="C1209" s="245">
        <v>42408</v>
      </c>
      <c r="D1209" s="177">
        <v>841856</v>
      </c>
      <c r="E1209" s="177">
        <v>374158</v>
      </c>
      <c r="F1209" s="177">
        <v>467698</v>
      </c>
      <c r="G1209" s="177">
        <v>561238</v>
      </c>
      <c r="H1209" s="177">
        <v>159439</v>
      </c>
    </row>
    <row r="1210" spans="3:8" x14ac:dyDescent="0.2">
      <c r="C1210" s="245">
        <v>42409</v>
      </c>
      <c r="D1210" s="177">
        <v>841856</v>
      </c>
      <c r="E1210" s="177">
        <v>374158</v>
      </c>
      <c r="F1210" s="177">
        <v>467698</v>
      </c>
      <c r="G1210" s="177">
        <v>561238</v>
      </c>
      <c r="H1210" s="177">
        <v>159439</v>
      </c>
    </row>
    <row r="1211" spans="3:8" x14ac:dyDescent="0.2">
      <c r="C1211" s="245">
        <v>42410</v>
      </c>
      <c r="D1211" s="177">
        <v>841856</v>
      </c>
      <c r="E1211" s="177">
        <v>374158</v>
      </c>
      <c r="F1211" s="177">
        <v>467698</v>
      </c>
      <c r="G1211" s="177">
        <v>561238</v>
      </c>
      <c r="H1211" s="177">
        <v>159439</v>
      </c>
    </row>
    <row r="1212" spans="3:8" x14ac:dyDescent="0.2">
      <c r="C1212" s="245">
        <v>42411</v>
      </c>
      <c r="D1212" s="177">
        <v>841856</v>
      </c>
      <c r="E1212" s="177">
        <v>374158</v>
      </c>
      <c r="F1212" s="177">
        <v>467698</v>
      </c>
      <c r="G1212" s="177">
        <v>561238</v>
      </c>
      <c r="H1212" s="177">
        <v>159439</v>
      </c>
    </row>
    <row r="1213" spans="3:8" x14ac:dyDescent="0.2">
      <c r="C1213" s="245">
        <v>42412</v>
      </c>
      <c r="D1213" s="177">
        <v>841856</v>
      </c>
      <c r="E1213" s="177">
        <v>374158</v>
      </c>
      <c r="F1213" s="177">
        <v>467698</v>
      </c>
      <c r="G1213" s="177">
        <v>561238</v>
      </c>
      <c r="H1213" s="177">
        <v>159439</v>
      </c>
    </row>
    <row r="1214" spans="3:8" x14ac:dyDescent="0.2">
      <c r="C1214" s="245">
        <v>42413</v>
      </c>
      <c r="D1214" s="177">
        <v>841856</v>
      </c>
      <c r="E1214" s="177">
        <v>374158</v>
      </c>
      <c r="F1214" s="177">
        <v>467698</v>
      </c>
      <c r="G1214" s="177">
        <v>561238</v>
      </c>
      <c r="H1214" s="177">
        <v>159439</v>
      </c>
    </row>
    <row r="1215" spans="3:8" x14ac:dyDescent="0.2">
      <c r="C1215" s="245">
        <v>42414</v>
      </c>
      <c r="D1215" s="177">
        <v>841856</v>
      </c>
      <c r="E1215" s="177">
        <v>374158</v>
      </c>
      <c r="F1215" s="177">
        <v>467698</v>
      </c>
      <c r="G1215" s="177">
        <v>561238</v>
      </c>
      <c r="H1215" s="177">
        <v>159439</v>
      </c>
    </row>
    <row r="1216" spans="3:8" x14ac:dyDescent="0.2">
      <c r="C1216" s="245">
        <v>42415</v>
      </c>
      <c r="D1216" s="177">
        <v>841856</v>
      </c>
      <c r="E1216" s="177">
        <v>374158</v>
      </c>
      <c r="F1216" s="177">
        <v>467698</v>
      </c>
      <c r="G1216" s="177">
        <v>561238</v>
      </c>
      <c r="H1216" s="177">
        <v>159439</v>
      </c>
    </row>
    <row r="1217" spans="3:8" x14ac:dyDescent="0.2">
      <c r="C1217" s="245">
        <v>42416</v>
      </c>
      <c r="D1217" s="177">
        <v>841856</v>
      </c>
      <c r="E1217" s="177">
        <v>374158</v>
      </c>
      <c r="F1217" s="177">
        <v>467698</v>
      </c>
      <c r="G1217" s="177">
        <v>561238</v>
      </c>
      <c r="H1217" s="177">
        <v>159439</v>
      </c>
    </row>
    <row r="1218" spans="3:8" x14ac:dyDescent="0.2">
      <c r="C1218" s="245">
        <v>42417</v>
      </c>
      <c r="D1218" s="177">
        <v>841856</v>
      </c>
      <c r="E1218" s="177">
        <v>374158</v>
      </c>
      <c r="F1218" s="177">
        <v>467698</v>
      </c>
      <c r="G1218" s="177">
        <v>561238</v>
      </c>
      <c r="H1218" s="177">
        <v>159439</v>
      </c>
    </row>
    <row r="1219" spans="3:8" x14ac:dyDescent="0.2">
      <c r="C1219" s="245">
        <v>42418</v>
      </c>
      <c r="D1219" s="177">
        <v>841856</v>
      </c>
      <c r="E1219" s="177">
        <v>374158</v>
      </c>
      <c r="F1219" s="177">
        <v>467698</v>
      </c>
      <c r="G1219" s="177">
        <v>561238</v>
      </c>
      <c r="H1219" s="177">
        <v>159439</v>
      </c>
    </row>
    <row r="1220" spans="3:8" x14ac:dyDescent="0.2">
      <c r="C1220" s="245">
        <v>42419</v>
      </c>
      <c r="D1220" s="177">
        <v>841856</v>
      </c>
      <c r="E1220" s="177">
        <v>374158</v>
      </c>
      <c r="F1220" s="177">
        <v>467698</v>
      </c>
      <c r="G1220" s="177">
        <v>561238</v>
      </c>
      <c r="H1220" s="177">
        <v>159439</v>
      </c>
    </row>
    <row r="1221" spans="3:8" x14ac:dyDescent="0.2">
      <c r="C1221" s="245">
        <v>42420</v>
      </c>
      <c r="D1221" s="177">
        <v>841856</v>
      </c>
      <c r="E1221" s="177">
        <v>374158</v>
      </c>
      <c r="F1221" s="177">
        <v>467698</v>
      </c>
      <c r="G1221" s="177">
        <v>561238</v>
      </c>
      <c r="H1221" s="177">
        <v>159439</v>
      </c>
    </row>
    <row r="1222" spans="3:8" x14ac:dyDescent="0.2">
      <c r="C1222" s="245">
        <v>42421</v>
      </c>
      <c r="D1222" s="177">
        <v>841856</v>
      </c>
      <c r="E1222" s="177">
        <v>374158</v>
      </c>
      <c r="F1222" s="177">
        <v>467698</v>
      </c>
      <c r="G1222" s="177">
        <v>561238</v>
      </c>
      <c r="H1222" s="177">
        <v>159439</v>
      </c>
    </row>
    <row r="1223" spans="3:8" x14ac:dyDescent="0.2">
      <c r="C1223" s="245">
        <v>42422</v>
      </c>
      <c r="D1223" s="177">
        <v>841856</v>
      </c>
      <c r="E1223" s="177">
        <v>374158</v>
      </c>
      <c r="F1223" s="177">
        <v>467698</v>
      </c>
      <c r="G1223" s="177">
        <v>561238</v>
      </c>
      <c r="H1223" s="177">
        <v>159439</v>
      </c>
    </row>
    <row r="1224" spans="3:8" x14ac:dyDescent="0.2">
      <c r="C1224" s="245">
        <v>42423</v>
      </c>
      <c r="D1224" s="177">
        <v>841856</v>
      </c>
      <c r="E1224" s="177">
        <v>374158</v>
      </c>
      <c r="F1224" s="177">
        <v>467698</v>
      </c>
      <c r="G1224" s="177">
        <v>561238</v>
      </c>
      <c r="H1224" s="177">
        <v>159439</v>
      </c>
    </row>
    <row r="1225" spans="3:8" x14ac:dyDescent="0.2">
      <c r="C1225" s="245">
        <v>42424</v>
      </c>
      <c r="D1225" s="177">
        <v>841856</v>
      </c>
      <c r="E1225" s="177">
        <v>374158</v>
      </c>
      <c r="F1225" s="177">
        <v>467698</v>
      </c>
      <c r="G1225" s="177">
        <v>561238</v>
      </c>
      <c r="H1225" s="177">
        <v>159439</v>
      </c>
    </row>
    <row r="1226" spans="3:8" x14ac:dyDescent="0.2">
      <c r="C1226" s="245">
        <v>42425</v>
      </c>
      <c r="D1226" s="177">
        <v>841856</v>
      </c>
      <c r="E1226" s="177">
        <v>374158</v>
      </c>
      <c r="F1226" s="177">
        <v>467698</v>
      </c>
      <c r="G1226" s="177">
        <v>561238</v>
      </c>
      <c r="H1226" s="177">
        <v>159439</v>
      </c>
    </row>
    <row r="1227" spans="3:8" x14ac:dyDescent="0.2">
      <c r="C1227" s="245">
        <v>42426</v>
      </c>
      <c r="D1227" s="177">
        <v>841856</v>
      </c>
      <c r="E1227" s="177">
        <v>374158</v>
      </c>
      <c r="F1227" s="177">
        <v>467698</v>
      </c>
      <c r="G1227" s="177">
        <v>561238</v>
      </c>
      <c r="H1227" s="177">
        <v>159439</v>
      </c>
    </row>
    <row r="1228" spans="3:8" x14ac:dyDescent="0.2">
      <c r="C1228" s="245">
        <v>42427</v>
      </c>
      <c r="D1228" s="177">
        <v>841856</v>
      </c>
      <c r="E1228" s="177">
        <v>374158</v>
      </c>
      <c r="F1228" s="177">
        <v>467698</v>
      </c>
      <c r="G1228" s="177">
        <v>561238</v>
      </c>
      <c r="H1228" s="177">
        <v>159439</v>
      </c>
    </row>
    <row r="1229" spans="3:8" x14ac:dyDescent="0.2">
      <c r="C1229" s="245">
        <v>42428</v>
      </c>
      <c r="D1229" s="177">
        <v>841856</v>
      </c>
      <c r="E1229" s="177">
        <v>374158</v>
      </c>
      <c r="F1229" s="177">
        <v>467698</v>
      </c>
      <c r="G1229" s="177">
        <v>561238</v>
      </c>
      <c r="H1229" s="177">
        <v>159439</v>
      </c>
    </row>
    <row r="1230" spans="3:8" x14ac:dyDescent="0.2">
      <c r="C1230" s="245">
        <v>42429</v>
      </c>
      <c r="D1230" s="177">
        <v>841856</v>
      </c>
      <c r="E1230" s="177">
        <v>374158</v>
      </c>
      <c r="F1230" s="177">
        <v>467698</v>
      </c>
      <c r="G1230" s="177">
        <v>561238</v>
      </c>
      <c r="H1230" s="177">
        <v>159439</v>
      </c>
    </row>
    <row r="1231" spans="3:8" x14ac:dyDescent="0.2">
      <c r="C1231" s="245">
        <v>42430</v>
      </c>
      <c r="D1231" s="177">
        <v>943119</v>
      </c>
      <c r="E1231" s="177">
        <v>419164</v>
      </c>
      <c r="F1231" s="177">
        <v>523955</v>
      </c>
      <c r="G1231" s="177">
        <v>628746</v>
      </c>
      <c r="H1231" s="177">
        <v>178607</v>
      </c>
    </row>
    <row r="1232" spans="3:8" x14ac:dyDescent="0.2">
      <c r="C1232" s="245">
        <v>42431</v>
      </c>
      <c r="D1232" s="177">
        <v>943119</v>
      </c>
      <c r="E1232" s="177">
        <v>419164</v>
      </c>
      <c r="F1232" s="177">
        <v>523955</v>
      </c>
      <c r="G1232" s="177">
        <v>628746</v>
      </c>
      <c r="H1232" s="177">
        <v>178607</v>
      </c>
    </row>
    <row r="1233" spans="3:8" x14ac:dyDescent="0.2">
      <c r="C1233" s="245">
        <v>42432</v>
      </c>
      <c r="D1233" s="177">
        <v>943119</v>
      </c>
      <c r="E1233" s="177">
        <v>419164</v>
      </c>
      <c r="F1233" s="177">
        <v>523955</v>
      </c>
      <c r="G1233" s="177">
        <v>628746</v>
      </c>
      <c r="H1233" s="177">
        <v>178607</v>
      </c>
    </row>
    <row r="1234" spans="3:8" x14ac:dyDescent="0.2">
      <c r="C1234" s="245">
        <v>42433</v>
      </c>
      <c r="D1234" s="177">
        <v>943119</v>
      </c>
      <c r="E1234" s="177">
        <v>419164</v>
      </c>
      <c r="F1234" s="177">
        <v>523955</v>
      </c>
      <c r="G1234" s="177">
        <v>628746</v>
      </c>
      <c r="H1234" s="177">
        <v>178607</v>
      </c>
    </row>
    <row r="1235" spans="3:8" x14ac:dyDescent="0.2">
      <c r="C1235" s="245">
        <v>42434</v>
      </c>
      <c r="D1235" s="177">
        <v>943119</v>
      </c>
      <c r="E1235" s="177">
        <v>419164</v>
      </c>
      <c r="F1235" s="177">
        <v>523955</v>
      </c>
      <c r="G1235" s="177">
        <v>628746</v>
      </c>
      <c r="H1235" s="177">
        <v>178607</v>
      </c>
    </row>
    <row r="1236" spans="3:8" x14ac:dyDescent="0.2">
      <c r="C1236" s="245">
        <v>42435</v>
      </c>
      <c r="D1236" s="177">
        <v>943119</v>
      </c>
      <c r="E1236" s="177">
        <v>419164</v>
      </c>
      <c r="F1236" s="177">
        <v>523955</v>
      </c>
      <c r="G1236" s="177">
        <v>628746</v>
      </c>
      <c r="H1236" s="177">
        <v>178607</v>
      </c>
    </row>
    <row r="1237" spans="3:8" x14ac:dyDescent="0.2">
      <c r="C1237" s="245">
        <v>42436</v>
      </c>
      <c r="D1237" s="177">
        <v>943119</v>
      </c>
      <c r="E1237" s="177">
        <v>419164</v>
      </c>
      <c r="F1237" s="177">
        <v>523955</v>
      </c>
      <c r="G1237" s="177">
        <v>628746</v>
      </c>
      <c r="H1237" s="177">
        <v>178607</v>
      </c>
    </row>
    <row r="1238" spans="3:8" x14ac:dyDescent="0.2">
      <c r="C1238" s="245">
        <v>42437</v>
      </c>
      <c r="D1238" s="177">
        <v>943119</v>
      </c>
      <c r="E1238" s="177">
        <v>419164</v>
      </c>
      <c r="F1238" s="177">
        <v>523955</v>
      </c>
      <c r="G1238" s="177">
        <v>628746</v>
      </c>
      <c r="H1238" s="177">
        <v>178607</v>
      </c>
    </row>
    <row r="1239" spans="3:8" x14ac:dyDescent="0.2">
      <c r="C1239" s="245">
        <v>42438</v>
      </c>
      <c r="D1239" s="177">
        <v>943119</v>
      </c>
      <c r="E1239" s="177">
        <v>419164</v>
      </c>
      <c r="F1239" s="177">
        <v>523955</v>
      </c>
      <c r="G1239" s="177">
        <v>628746</v>
      </c>
      <c r="H1239" s="177">
        <v>178607</v>
      </c>
    </row>
    <row r="1240" spans="3:8" x14ac:dyDescent="0.2">
      <c r="C1240" s="245">
        <v>42439</v>
      </c>
      <c r="D1240" s="177">
        <v>943119</v>
      </c>
      <c r="E1240" s="177">
        <v>419164</v>
      </c>
      <c r="F1240" s="177">
        <v>523955</v>
      </c>
      <c r="G1240" s="177">
        <v>628746</v>
      </c>
      <c r="H1240" s="177">
        <v>178607</v>
      </c>
    </row>
    <row r="1241" spans="3:8" x14ac:dyDescent="0.2">
      <c r="C1241" s="245">
        <v>42440</v>
      </c>
      <c r="D1241" s="177">
        <v>943119</v>
      </c>
      <c r="E1241" s="177">
        <v>419164</v>
      </c>
      <c r="F1241" s="177">
        <v>523955</v>
      </c>
      <c r="G1241" s="177">
        <v>628746</v>
      </c>
      <c r="H1241" s="177">
        <v>178607</v>
      </c>
    </row>
    <row r="1242" spans="3:8" x14ac:dyDescent="0.2">
      <c r="C1242" s="245">
        <v>42441</v>
      </c>
      <c r="D1242" s="177">
        <v>943119</v>
      </c>
      <c r="E1242" s="177">
        <v>419164</v>
      </c>
      <c r="F1242" s="177">
        <v>523955</v>
      </c>
      <c r="G1242" s="177">
        <v>628746</v>
      </c>
      <c r="H1242" s="177">
        <v>178607</v>
      </c>
    </row>
    <row r="1243" spans="3:8" x14ac:dyDescent="0.2">
      <c r="C1243" s="245">
        <v>42442</v>
      </c>
      <c r="D1243" s="177">
        <v>943119</v>
      </c>
      <c r="E1243" s="177">
        <v>419164</v>
      </c>
      <c r="F1243" s="177">
        <v>523955</v>
      </c>
      <c r="G1243" s="177">
        <v>628746</v>
      </c>
      <c r="H1243" s="177">
        <v>178607</v>
      </c>
    </row>
    <row r="1244" spans="3:8" x14ac:dyDescent="0.2">
      <c r="C1244" s="245">
        <v>42443</v>
      </c>
      <c r="D1244" s="177">
        <v>943119</v>
      </c>
      <c r="E1244" s="177">
        <v>419164</v>
      </c>
      <c r="F1244" s="177">
        <v>523955</v>
      </c>
      <c r="G1244" s="177">
        <v>628746</v>
      </c>
      <c r="H1244" s="177">
        <v>178607</v>
      </c>
    </row>
    <row r="1245" spans="3:8" x14ac:dyDescent="0.2">
      <c r="C1245" s="245">
        <v>42444</v>
      </c>
      <c r="D1245" s="177">
        <v>943119</v>
      </c>
      <c r="E1245" s="177">
        <v>419164</v>
      </c>
      <c r="F1245" s="177">
        <v>523955</v>
      </c>
      <c r="G1245" s="177">
        <v>628746</v>
      </c>
      <c r="H1245" s="177">
        <v>178607</v>
      </c>
    </row>
    <row r="1246" spans="3:8" x14ac:dyDescent="0.2">
      <c r="C1246" s="245">
        <v>42445</v>
      </c>
      <c r="D1246" s="177">
        <v>943119</v>
      </c>
      <c r="E1246" s="177">
        <v>419164</v>
      </c>
      <c r="F1246" s="177">
        <v>523955</v>
      </c>
      <c r="G1246" s="177">
        <v>628746</v>
      </c>
      <c r="H1246" s="177">
        <v>178607</v>
      </c>
    </row>
    <row r="1247" spans="3:8" x14ac:dyDescent="0.2">
      <c r="C1247" s="245">
        <v>42446</v>
      </c>
      <c r="D1247" s="177">
        <v>943119</v>
      </c>
      <c r="E1247" s="177">
        <v>419164</v>
      </c>
      <c r="F1247" s="177">
        <v>523955</v>
      </c>
      <c r="G1247" s="177">
        <v>628746</v>
      </c>
      <c r="H1247" s="177">
        <v>178607</v>
      </c>
    </row>
    <row r="1248" spans="3:8" x14ac:dyDescent="0.2">
      <c r="C1248" s="245">
        <v>42447</v>
      </c>
      <c r="D1248" s="177">
        <v>943119</v>
      </c>
      <c r="E1248" s="177">
        <v>419164</v>
      </c>
      <c r="F1248" s="177">
        <v>523955</v>
      </c>
      <c r="G1248" s="177">
        <v>628746</v>
      </c>
      <c r="H1248" s="177">
        <v>178607</v>
      </c>
    </row>
    <row r="1249" spans="3:8" x14ac:dyDescent="0.2">
      <c r="C1249" s="245">
        <v>42448</v>
      </c>
      <c r="D1249" s="177">
        <v>943119</v>
      </c>
      <c r="E1249" s="177">
        <v>419164</v>
      </c>
      <c r="F1249" s="177">
        <v>523955</v>
      </c>
      <c r="G1249" s="177">
        <v>628746</v>
      </c>
      <c r="H1249" s="177">
        <v>178607</v>
      </c>
    </row>
    <row r="1250" spans="3:8" x14ac:dyDescent="0.2">
      <c r="C1250" s="245">
        <v>42449</v>
      </c>
      <c r="D1250" s="177">
        <v>943119</v>
      </c>
      <c r="E1250" s="177">
        <v>419164</v>
      </c>
      <c r="F1250" s="177">
        <v>523955</v>
      </c>
      <c r="G1250" s="177">
        <v>628746</v>
      </c>
      <c r="H1250" s="177">
        <v>178607</v>
      </c>
    </row>
    <row r="1251" spans="3:8" x14ac:dyDescent="0.2">
      <c r="C1251" s="245">
        <v>42450</v>
      </c>
      <c r="D1251" s="177">
        <v>943119</v>
      </c>
      <c r="E1251" s="177">
        <v>419164</v>
      </c>
      <c r="F1251" s="177">
        <v>523955</v>
      </c>
      <c r="G1251" s="177">
        <v>628746</v>
      </c>
      <c r="H1251" s="177">
        <v>178607</v>
      </c>
    </row>
    <row r="1252" spans="3:8" x14ac:dyDescent="0.2">
      <c r="C1252" s="245">
        <v>42451</v>
      </c>
      <c r="D1252" s="177">
        <v>943119</v>
      </c>
      <c r="E1252" s="177">
        <v>419164</v>
      </c>
      <c r="F1252" s="177">
        <v>523955</v>
      </c>
      <c r="G1252" s="177">
        <v>628746</v>
      </c>
      <c r="H1252" s="177">
        <v>178607</v>
      </c>
    </row>
    <row r="1253" spans="3:8" x14ac:dyDescent="0.2">
      <c r="C1253" s="245">
        <v>42452</v>
      </c>
      <c r="D1253" s="177">
        <v>943119</v>
      </c>
      <c r="E1253" s="177">
        <v>419164</v>
      </c>
      <c r="F1253" s="177">
        <v>523955</v>
      </c>
      <c r="G1253" s="177">
        <v>628746</v>
      </c>
      <c r="H1253" s="177">
        <v>178607</v>
      </c>
    </row>
    <row r="1254" spans="3:8" x14ac:dyDescent="0.2">
      <c r="C1254" s="245">
        <v>42453</v>
      </c>
      <c r="D1254" s="177">
        <v>943119</v>
      </c>
      <c r="E1254" s="177">
        <v>419164</v>
      </c>
      <c r="F1254" s="177">
        <v>523955</v>
      </c>
      <c r="G1254" s="177">
        <v>628746</v>
      </c>
      <c r="H1254" s="177">
        <v>178607</v>
      </c>
    </row>
    <row r="1255" spans="3:8" x14ac:dyDescent="0.2">
      <c r="C1255" s="245">
        <v>42454</v>
      </c>
      <c r="D1255" s="177">
        <v>943119</v>
      </c>
      <c r="E1255" s="177">
        <v>419164</v>
      </c>
      <c r="F1255" s="177">
        <v>523955</v>
      </c>
      <c r="G1255" s="177">
        <v>628746</v>
      </c>
      <c r="H1255" s="177">
        <v>178607</v>
      </c>
    </row>
    <row r="1256" spans="3:8" x14ac:dyDescent="0.2">
      <c r="C1256" s="245">
        <v>42455</v>
      </c>
      <c r="D1256" s="177">
        <v>943119</v>
      </c>
      <c r="E1256" s="177">
        <v>419164</v>
      </c>
      <c r="F1256" s="177">
        <v>523955</v>
      </c>
      <c r="G1256" s="177">
        <v>628746</v>
      </c>
      <c r="H1256" s="177">
        <v>178607</v>
      </c>
    </row>
    <row r="1257" spans="3:8" x14ac:dyDescent="0.2">
      <c r="C1257" s="245">
        <v>42456</v>
      </c>
      <c r="D1257" s="177">
        <v>943119</v>
      </c>
      <c r="E1257" s="177">
        <v>419164</v>
      </c>
      <c r="F1257" s="177">
        <v>523955</v>
      </c>
      <c r="G1257" s="177">
        <v>628746</v>
      </c>
      <c r="H1257" s="177">
        <v>178607</v>
      </c>
    </row>
    <row r="1258" spans="3:8" x14ac:dyDescent="0.2">
      <c r="C1258" s="245">
        <v>42457</v>
      </c>
      <c r="D1258" s="177">
        <v>943119</v>
      </c>
      <c r="E1258" s="177">
        <v>419164</v>
      </c>
      <c r="F1258" s="177">
        <v>523955</v>
      </c>
      <c r="G1258" s="177">
        <v>628746</v>
      </c>
      <c r="H1258" s="177">
        <v>178607</v>
      </c>
    </row>
    <row r="1259" spans="3:8" x14ac:dyDescent="0.2">
      <c r="C1259" s="245">
        <v>42458</v>
      </c>
      <c r="D1259" s="177">
        <v>943119</v>
      </c>
      <c r="E1259" s="177">
        <v>419164</v>
      </c>
      <c r="F1259" s="177">
        <v>523955</v>
      </c>
      <c r="G1259" s="177">
        <v>628746</v>
      </c>
      <c r="H1259" s="177">
        <v>178607</v>
      </c>
    </row>
    <row r="1260" spans="3:8" x14ac:dyDescent="0.2">
      <c r="C1260" s="245">
        <v>42459</v>
      </c>
      <c r="D1260" s="177">
        <v>943119</v>
      </c>
      <c r="E1260" s="177">
        <v>419164</v>
      </c>
      <c r="F1260" s="177">
        <v>523955</v>
      </c>
      <c r="G1260" s="177">
        <v>628746</v>
      </c>
      <c r="H1260" s="177">
        <v>178607</v>
      </c>
    </row>
    <row r="1261" spans="3:8" x14ac:dyDescent="0.2">
      <c r="C1261" s="245">
        <v>42460</v>
      </c>
      <c r="D1261" s="177">
        <v>943119</v>
      </c>
      <c r="E1261" s="177">
        <v>419164</v>
      </c>
      <c r="F1261" s="177">
        <v>523955</v>
      </c>
      <c r="G1261" s="177">
        <v>628746</v>
      </c>
      <c r="H1261" s="177">
        <v>178607</v>
      </c>
    </row>
    <row r="1262" spans="3:8" x14ac:dyDescent="0.2">
      <c r="C1262" s="245">
        <v>42461</v>
      </c>
      <c r="D1262" s="177">
        <v>943119</v>
      </c>
      <c r="E1262" s="177">
        <v>419164</v>
      </c>
      <c r="F1262" s="177">
        <v>523955</v>
      </c>
      <c r="G1262" s="177">
        <v>628746</v>
      </c>
      <c r="H1262" s="177">
        <v>178607</v>
      </c>
    </row>
    <row r="1263" spans="3:8" x14ac:dyDescent="0.2">
      <c r="C1263" s="245">
        <v>42462</v>
      </c>
      <c r="D1263" s="177">
        <v>943119</v>
      </c>
      <c r="E1263" s="177">
        <v>419164</v>
      </c>
      <c r="F1263" s="177">
        <v>523955</v>
      </c>
      <c r="G1263" s="177">
        <v>628746</v>
      </c>
      <c r="H1263" s="177">
        <v>178607</v>
      </c>
    </row>
    <row r="1264" spans="3:8" x14ac:dyDescent="0.2">
      <c r="C1264" s="245">
        <v>42463</v>
      </c>
      <c r="D1264" s="177">
        <v>943119</v>
      </c>
      <c r="E1264" s="177">
        <v>419164</v>
      </c>
      <c r="F1264" s="177">
        <v>523955</v>
      </c>
      <c r="G1264" s="177">
        <v>628746</v>
      </c>
      <c r="H1264" s="177">
        <v>178607</v>
      </c>
    </row>
    <row r="1265" spans="3:8" x14ac:dyDescent="0.2">
      <c r="C1265" s="245">
        <v>42464</v>
      </c>
      <c r="D1265" s="177">
        <v>943119</v>
      </c>
      <c r="E1265" s="177">
        <v>419164</v>
      </c>
      <c r="F1265" s="177">
        <v>523955</v>
      </c>
      <c r="G1265" s="177">
        <v>628746</v>
      </c>
      <c r="H1265" s="177">
        <v>178607</v>
      </c>
    </row>
    <row r="1266" spans="3:8" x14ac:dyDescent="0.2">
      <c r="C1266" s="245">
        <v>42465</v>
      </c>
      <c r="D1266" s="177">
        <v>943119</v>
      </c>
      <c r="E1266" s="177">
        <v>419164</v>
      </c>
      <c r="F1266" s="177">
        <v>523955</v>
      </c>
      <c r="G1266" s="177">
        <v>628746</v>
      </c>
      <c r="H1266" s="177">
        <v>178607</v>
      </c>
    </row>
    <row r="1267" spans="3:8" x14ac:dyDescent="0.2">
      <c r="C1267" s="245">
        <v>42466</v>
      </c>
      <c r="D1267" s="177">
        <v>943119</v>
      </c>
      <c r="E1267" s="177">
        <v>419164</v>
      </c>
      <c r="F1267" s="177">
        <v>523955</v>
      </c>
      <c r="G1267" s="177">
        <v>628746</v>
      </c>
      <c r="H1267" s="177">
        <v>178607</v>
      </c>
    </row>
    <row r="1268" spans="3:8" x14ac:dyDescent="0.2">
      <c r="C1268" s="245">
        <v>42467</v>
      </c>
      <c r="D1268" s="177">
        <v>943119</v>
      </c>
      <c r="E1268" s="177">
        <v>419164</v>
      </c>
      <c r="F1268" s="177">
        <v>523955</v>
      </c>
      <c r="G1268" s="177">
        <v>628746</v>
      </c>
      <c r="H1268" s="177">
        <v>178607</v>
      </c>
    </row>
    <row r="1269" spans="3:8" x14ac:dyDescent="0.2">
      <c r="C1269" s="245">
        <v>42468</v>
      </c>
      <c r="D1269" s="177">
        <v>943119</v>
      </c>
      <c r="E1269" s="177">
        <v>419164</v>
      </c>
      <c r="F1269" s="177">
        <v>523955</v>
      </c>
      <c r="G1269" s="177">
        <v>628746</v>
      </c>
      <c r="H1269" s="177">
        <v>178607</v>
      </c>
    </row>
    <row r="1270" spans="3:8" x14ac:dyDescent="0.2">
      <c r="C1270" s="245">
        <v>42469</v>
      </c>
      <c r="D1270" s="177">
        <v>943119</v>
      </c>
      <c r="E1270" s="177">
        <v>419164</v>
      </c>
      <c r="F1270" s="177">
        <v>523955</v>
      </c>
      <c r="G1270" s="177">
        <v>628746</v>
      </c>
      <c r="H1270" s="177">
        <v>178607</v>
      </c>
    </row>
    <row r="1271" spans="3:8" x14ac:dyDescent="0.2">
      <c r="C1271" s="245">
        <v>42470</v>
      </c>
      <c r="D1271" s="177">
        <v>943119</v>
      </c>
      <c r="E1271" s="177">
        <v>419164</v>
      </c>
      <c r="F1271" s="177">
        <v>523955</v>
      </c>
      <c r="G1271" s="177">
        <v>628746</v>
      </c>
      <c r="H1271" s="177">
        <v>178607</v>
      </c>
    </row>
    <row r="1272" spans="3:8" x14ac:dyDescent="0.2">
      <c r="C1272" s="245">
        <v>42471</v>
      </c>
      <c r="D1272" s="177">
        <v>943119</v>
      </c>
      <c r="E1272" s="177">
        <v>419164</v>
      </c>
      <c r="F1272" s="177">
        <v>523955</v>
      </c>
      <c r="G1272" s="177">
        <v>628746</v>
      </c>
      <c r="H1272" s="177">
        <v>178607</v>
      </c>
    </row>
    <row r="1273" spans="3:8" x14ac:dyDescent="0.2">
      <c r="C1273" s="245">
        <v>42472</v>
      </c>
      <c r="D1273" s="177">
        <v>943119</v>
      </c>
      <c r="E1273" s="177">
        <v>419164</v>
      </c>
      <c r="F1273" s="177">
        <v>523955</v>
      </c>
      <c r="G1273" s="177">
        <v>628746</v>
      </c>
      <c r="H1273" s="177">
        <v>178607</v>
      </c>
    </row>
    <row r="1274" spans="3:8" x14ac:dyDescent="0.2">
      <c r="C1274" s="245">
        <v>42473</v>
      </c>
      <c r="D1274" s="177">
        <v>943119</v>
      </c>
      <c r="E1274" s="177">
        <v>419164</v>
      </c>
      <c r="F1274" s="177">
        <v>523955</v>
      </c>
      <c r="G1274" s="177">
        <v>628746</v>
      </c>
      <c r="H1274" s="177">
        <v>178607</v>
      </c>
    </row>
    <row r="1275" spans="3:8" x14ac:dyDescent="0.2">
      <c r="C1275" s="245">
        <v>42474</v>
      </c>
      <c r="D1275" s="177">
        <v>943119</v>
      </c>
      <c r="E1275" s="177">
        <v>419164</v>
      </c>
      <c r="F1275" s="177">
        <v>523955</v>
      </c>
      <c r="G1275" s="177">
        <v>628746</v>
      </c>
      <c r="H1275" s="177">
        <v>178607</v>
      </c>
    </row>
    <row r="1276" spans="3:8" x14ac:dyDescent="0.2">
      <c r="C1276" s="245">
        <v>42475</v>
      </c>
      <c r="D1276" s="177">
        <v>943119</v>
      </c>
      <c r="E1276" s="177">
        <v>419164</v>
      </c>
      <c r="F1276" s="177">
        <v>523955</v>
      </c>
      <c r="G1276" s="177">
        <v>628746</v>
      </c>
      <c r="H1276" s="177">
        <v>178607</v>
      </c>
    </row>
    <row r="1277" spans="3:8" x14ac:dyDescent="0.2">
      <c r="C1277" s="245">
        <v>42476</v>
      </c>
      <c r="D1277" s="177">
        <v>943119</v>
      </c>
      <c r="E1277" s="177">
        <v>419164</v>
      </c>
      <c r="F1277" s="177">
        <v>523955</v>
      </c>
      <c r="G1277" s="177">
        <v>628746</v>
      </c>
      <c r="H1277" s="177">
        <v>178607</v>
      </c>
    </row>
    <row r="1278" spans="3:8" x14ac:dyDescent="0.2">
      <c r="C1278" s="245">
        <v>42477</v>
      </c>
      <c r="D1278" s="177">
        <v>943119</v>
      </c>
      <c r="E1278" s="177">
        <v>419164</v>
      </c>
      <c r="F1278" s="177">
        <v>523955</v>
      </c>
      <c r="G1278" s="177">
        <v>628746</v>
      </c>
      <c r="H1278" s="177">
        <v>178607</v>
      </c>
    </row>
    <row r="1279" spans="3:8" x14ac:dyDescent="0.2">
      <c r="C1279" s="245">
        <v>42478</v>
      </c>
      <c r="D1279" s="177">
        <v>943119</v>
      </c>
      <c r="E1279" s="177">
        <v>419164</v>
      </c>
      <c r="F1279" s="177">
        <v>523955</v>
      </c>
      <c r="G1279" s="177">
        <v>628746</v>
      </c>
      <c r="H1279" s="177">
        <v>178607</v>
      </c>
    </row>
    <row r="1280" spans="3:8" x14ac:dyDescent="0.2">
      <c r="C1280" s="245">
        <v>42479</v>
      </c>
      <c r="D1280" s="177">
        <v>943119</v>
      </c>
      <c r="E1280" s="177">
        <v>419164</v>
      </c>
      <c r="F1280" s="177">
        <v>523955</v>
      </c>
      <c r="G1280" s="177">
        <v>628746</v>
      </c>
      <c r="H1280" s="177">
        <v>178607</v>
      </c>
    </row>
    <row r="1281" spans="3:8" x14ac:dyDescent="0.2">
      <c r="C1281" s="245">
        <v>42480</v>
      </c>
      <c r="D1281" s="177">
        <v>943119</v>
      </c>
      <c r="E1281" s="177">
        <v>419164</v>
      </c>
      <c r="F1281" s="177">
        <v>523955</v>
      </c>
      <c r="G1281" s="177">
        <v>628746</v>
      </c>
      <c r="H1281" s="177">
        <v>178607</v>
      </c>
    </row>
    <row r="1282" spans="3:8" x14ac:dyDescent="0.2">
      <c r="C1282" s="245">
        <v>42481</v>
      </c>
      <c r="D1282" s="177">
        <v>943119</v>
      </c>
      <c r="E1282" s="177">
        <v>419164</v>
      </c>
      <c r="F1282" s="177">
        <v>523955</v>
      </c>
      <c r="G1282" s="177">
        <v>628746</v>
      </c>
      <c r="H1282" s="177">
        <v>178607</v>
      </c>
    </row>
    <row r="1283" spans="3:8" x14ac:dyDescent="0.2">
      <c r="C1283" s="245">
        <v>42482</v>
      </c>
      <c r="D1283" s="177">
        <v>943119</v>
      </c>
      <c r="E1283" s="177">
        <v>419164</v>
      </c>
      <c r="F1283" s="177">
        <v>523955</v>
      </c>
      <c r="G1283" s="177">
        <v>628746</v>
      </c>
      <c r="H1283" s="177">
        <v>178607</v>
      </c>
    </row>
    <row r="1284" spans="3:8" x14ac:dyDescent="0.2">
      <c r="C1284" s="245">
        <v>42483</v>
      </c>
      <c r="D1284" s="177">
        <v>943119</v>
      </c>
      <c r="E1284" s="177">
        <v>419164</v>
      </c>
      <c r="F1284" s="177">
        <v>523955</v>
      </c>
      <c r="G1284" s="177">
        <v>628746</v>
      </c>
      <c r="H1284" s="177">
        <v>178607</v>
      </c>
    </row>
    <row r="1285" spans="3:8" x14ac:dyDescent="0.2">
      <c r="C1285" s="245">
        <v>42484</v>
      </c>
      <c r="D1285" s="177">
        <v>943119</v>
      </c>
      <c r="E1285" s="177">
        <v>419164</v>
      </c>
      <c r="F1285" s="177">
        <v>523955</v>
      </c>
      <c r="G1285" s="177">
        <v>628746</v>
      </c>
      <c r="H1285" s="177">
        <v>178607</v>
      </c>
    </row>
    <row r="1286" spans="3:8" x14ac:dyDescent="0.2">
      <c r="C1286" s="245">
        <v>42485</v>
      </c>
      <c r="D1286" s="177">
        <v>943119</v>
      </c>
      <c r="E1286" s="177">
        <v>419164</v>
      </c>
      <c r="F1286" s="177">
        <v>523955</v>
      </c>
      <c r="G1286" s="177">
        <v>628746</v>
      </c>
      <c r="H1286" s="177">
        <v>178607</v>
      </c>
    </row>
    <row r="1287" spans="3:8" x14ac:dyDescent="0.2">
      <c r="C1287" s="245">
        <v>42486</v>
      </c>
      <c r="D1287" s="177">
        <v>943119</v>
      </c>
      <c r="E1287" s="177">
        <v>419164</v>
      </c>
      <c r="F1287" s="177">
        <v>523955</v>
      </c>
      <c r="G1287" s="177">
        <v>628746</v>
      </c>
      <c r="H1287" s="177">
        <v>178607</v>
      </c>
    </row>
    <row r="1288" spans="3:8" x14ac:dyDescent="0.2">
      <c r="C1288" s="245">
        <v>42487</v>
      </c>
      <c r="D1288" s="177">
        <v>943119</v>
      </c>
      <c r="E1288" s="177">
        <v>419164</v>
      </c>
      <c r="F1288" s="177">
        <v>523955</v>
      </c>
      <c r="G1288" s="177">
        <v>628746</v>
      </c>
      <c r="H1288" s="177">
        <v>178607</v>
      </c>
    </row>
    <row r="1289" spans="3:8" x14ac:dyDescent="0.2">
      <c r="C1289" s="245">
        <v>42488</v>
      </c>
      <c r="D1289" s="177">
        <v>943119</v>
      </c>
      <c r="E1289" s="177">
        <v>419164</v>
      </c>
      <c r="F1289" s="177">
        <v>523955</v>
      </c>
      <c r="G1289" s="177">
        <v>628746</v>
      </c>
      <c r="H1289" s="177">
        <v>178607</v>
      </c>
    </row>
    <row r="1290" spans="3:8" x14ac:dyDescent="0.2">
      <c r="C1290" s="245">
        <v>42489</v>
      </c>
      <c r="D1290" s="177">
        <v>943119</v>
      </c>
      <c r="E1290" s="177">
        <v>419164</v>
      </c>
      <c r="F1290" s="177">
        <v>523955</v>
      </c>
      <c r="G1290" s="177">
        <v>628746</v>
      </c>
      <c r="H1290" s="177">
        <v>178607</v>
      </c>
    </row>
    <row r="1291" spans="3:8" x14ac:dyDescent="0.2">
      <c r="C1291" s="245">
        <v>42490</v>
      </c>
      <c r="D1291" s="177">
        <v>943119</v>
      </c>
      <c r="E1291" s="177">
        <v>419164</v>
      </c>
      <c r="F1291" s="177">
        <v>523955</v>
      </c>
      <c r="G1291" s="177">
        <v>628746</v>
      </c>
      <c r="H1291" s="177">
        <v>178607</v>
      </c>
    </row>
    <row r="1292" spans="3:8" x14ac:dyDescent="0.2">
      <c r="C1292" s="245">
        <v>42491</v>
      </c>
      <c r="D1292" s="177">
        <v>943119</v>
      </c>
      <c r="E1292" s="177">
        <v>419164</v>
      </c>
      <c r="F1292" s="177">
        <v>523955</v>
      </c>
      <c r="G1292" s="177">
        <v>628746</v>
      </c>
      <c r="H1292" s="177">
        <v>178607</v>
      </c>
    </row>
    <row r="1293" spans="3:8" x14ac:dyDescent="0.2">
      <c r="C1293" s="245">
        <v>42492</v>
      </c>
      <c r="D1293" s="177">
        <v>943119</v>
      </c>
      <c r="E1293" s="177">
        <v>419164</v>
      </c>
      <c r="F1293" s="177">
        <v>523955</v>
      </c>
      <c r="G1293" s="177">
        <v>628746</v>
      </c>
      <c r="H1293" s="177">
        <v>178607</v>
      </c>
    </row>
    <row r="1294" spans="3:8" x14ac:dyDescent="0.2">
      <c r="C1294" s="245">
        <v>42493</v>
      </c>
      <c r="D1294" s="177">
        <v>943119</v>
      </c>
      <c r="E1294" s="177">
        <v>419164</v>
      </c>
      <c r="F1294" s="177">
        <v>523955</v>
      </c>
      <c r="G1294" s="177">
        <v>628746</v>
      </c>
      <c r="H1294" s="177">
        <v>178607</v>
      </c>
    </row>
    <row r="1295" spans="3:8" x14ac:dyDescent="0.2">
      <c r="C1295" s="245">
        <v>42494</v>
      </c>
      <c r="D1295" s="177">
        <v>943119</v>
      </c>
      <c r="E1295" s="177">
        <v>419164</v>
      </c>
      <c r="F1295" s="177">
        <v>523955</v>
      </c>
      <c r="G1295" s="177">
        <v>628746</v>
      </c>
      <c r="H1295" s="177">
        <v>178607</v>
      </c>
    </row>
    <row r="1296" spans="3:8" x14ac:dyDescent="0.2">
      <c r="C1296" s="245">
        <v>42495</v>
      </c>
      <c r="D1296" s="177">
        <v>943119</v>
      </c>
      <c r="E1296" s="177">
        <v>419164</v>
      </c>
      <c r="F1296" s="177">
        <v>523955</v>
      </c>
      <c r="G1296" s="177">
        <v>628746</v>
      </c>
      <c r="H1296" s="177">
        <v>178607</v>
      </c>
    </row>
    <row r="1297" spans="3:8" x14ac:dyDescent="0.2">
      <c r="C1297" s="245">
        <v>42496</v>
      </c>
      <c r="D1297" s="177">
        <v>943119</v>
      </c>
      <c r="E1297" s="177">
        <v>419164</v>
      </c>
      <c r="F1297" s="177">
        <v>523955</v>
      </c>
      <c r="G1297" s="177">
        <v>628746</v>
      </c>
      <c r="H1297" s="177">
        <v>178607</v>
      </c>
    </row>
    <row r="1298" spans="3:8" x14ac:dyDescent="0.2">
      <c r="C1298" s="245">
        <v>42497</v>
      </c>
      <c r="D1298" s="177">
        <v>943119</v>
      </c>
      <c r="E1298" s="177">
        <v>419164</v>
      </c>
      <c r="F1298" s="177">
        <v>523955</v>
      </c>
      <c r="G1298" s="177">
        <v>628746</v>
      </c>
      <c r="H1298" s="177">
        <v>178607</v>
      </c>
    </row>
    <row r="1299" spans="3:8" x14ac:dyDescent="0.2">
      <c r="C1299" s="245">
        <v>42498</v>
      </c>
      <c r="D1299" s="177">
        <v>943119</v>
      </c>
      <c r="E1299" s="177">
        <v>419164</v>
      </c>
      <c r="F1299" s="177">
        <v>523955</v>
      </c>
      <c r="G1299" s="177">
        <v>628746</v>
      </c>
      <c r="H1299" s="177">
        <v>178607</v>
      </c>
    </row>
    <row r="1300" spans="3:8" x14ac:dyDescent="0.2">
      <c r="C1300" s="245">
        <v>42499</v>
      </c>
      <c r="D1300" s="177">
        <v>943119</v>
      </c>
      <c r="E1300" s="177">
        <v>419164</v>
      </c>
      <c r="F1300" s="177">
        <v>523955</v>
      </c>
      <c r="G1300" s="177">
        <v>628746</v>
      </c>
      <c r="H1300" s="177">
        <v>178607</v>
      </c>
    </row>
    <row r="1301" spans="3:8" x14ac:dyDescent="0.2">
      <c r="C1301" s="245">
        <v>42500</v>
      </c>
      <c r="D1301" s="177">
        <v>943119</v>
      </c>
      <c r="E1301" s="177">
        <v>419164</v>
      </c>
      <c r="F1301" s="177">
        <v>523955</v>
      </c>
      <c r="G1301" s="177">
        <v>628746</v>
      </c>
      <c r="H1301" s="177">
        <v>178607</v>
      </c>
    </row>
    <row r="1302" spans="3:8" x14ac:dyDescent="0.2">
      <c r="C1302" s="245">
        <v>42501</v>
      </c>
      <c r="D1302" s="177">
        <v>943119</v>
      </c>
      <c r="E1302" s="177">
        <v>419164</v>
      </c>
      <c r="F1302" s="177">
        <v>523955</v>
      </c>
      <c r="G1302" s="177">
        <v>628746</v>
      </c>
      <c r="H1302" s="177">
        <v>178607</v>
      </c>
    </row>
    <row r="1303" spans="3:8" x14ac:dyDescent="0.2">
      <c r="C1303" s="245">
        <v>42502</v>
      </c>
      <c r="D1303" s="177">
        <v>943119</v>
      </c>
      <c r="E1303" s="177">
        <v>419164</v>
      </c>
      <c r="F1303" s="177">
        <v>523955</v>
      </c>
      <c r="G1303" s="177">
        <v>628746</v>
      </c>
      <c r="H1303" s="177">
        <v>178607</v>
      </c>
    </row>
    <row r="1304" spans="3:8" x14ac:dyDescent="0.2">
      <c r="C1304" s="245">
        <v>42503</v>
      </c>
      <c r="D1304" s="177">
        <v>943119</v>
      </c>
      <c r="E1304" s="177">
        <v>419164</v>
      </c>
      <c r="F1304" s="177">
        <v>523955</v>
      </c>
      <c r="G1304" s="177">
        <v>628746</v>
      </c>
      <c r="H1304" s="177">
        <v>178607</v>
      </c>
    </row>
    <row r="1305" spans="3:8" x14ac:dyDescent="0.2">
      <c r="C1305" s="245">
        <v>42504</v>
      </c>
      <c r="D1305" s="177">
        <v>943119</v>
      </c>
      <c r="E1305" s="177">
        <v>419164</v>
      </c>
      <c r="F1305" s="177">
        <v>523955</v>
      </c>
      <c r="G1305" s="177">
        <v>628746</v>
      </c>
      <c r="H1305" s="177">
        <v>178607</v>
      </c>
    </row>
    <row r="1306" spans="3:8" x14ac:dyDescent="0.2">
      <c r="C1306" s="245">
        <v>42505</v>
      </c>
      <c r="D1306" s="177">
        <v>943119</v>
      </c>
      <c r="E1306" s="177">
        <v>419164</v>
      </c>
      <c r="F1306" s="177">
        <v>523955</v>
      </c>
      <c r="G1306" s="177">
        <v>628746</v>
      </c>
      <c r="H1306" s="177">
        <v>178607</v>
      </c>
    </row>
    <row r="1307" spans="3:8" x14ac:dyDescent="0.2">
      <c r="C1307" s="245">
        <v>42506</v>
      </c>
      <c r="D1307" s="177">
        <v>943119</v>
      </c>
      <c r="E1307" s="177">
        <v>419164</v>
      </c>
      <c r="F1307" s="177">
        <v>523955</v>
      </c>
      <c r="G1307" s="177">
        <v>628746</v>
      </c>
      <c r="H1307" s="177">
        <v>178607</v>
      </c>
    </row>
    <row r="1308" spans="3:8" x14ac:dyDescent="0.2">
      <c r="C1308" s="245">
        <v>42507</v>
      </c>
      <c r="D1308" s="177">
        <v>943119</v>
      </c>
      <c r="E1308" s="177">
        <v>419164</v>
      </c>
      <c r="F1308" s="177">
        <v>523955</v>
      </c>
      <c r="G1308" s="177">
        <v>628746</v>
      </c>
      <c r="H1308" s="177">
        <v>178607</v>
      </c>
    </row>
    <row r="1309" spans="3:8" x14ac:dyDescent="0.2">
      <c r="C1309" s="245">
        <v>42508</v>
      </c>
      <c r="D1309" s="177">
        <v>943119</v>
      </c>
      <c r="E1309" s="177">
        <v>419164</v>
      </c>
      <c r="F1309" s="177">
        <v>523955</v>
      </c>
      <c r="G1309" s="177">
        <v>628746</v>
      </c>
      <c r="H1309" s="177">
        <v>178607</v>
      </c>
    </row>
    <row r="1310" spans="3:8" x14ac:dyDescent="0.2">
      <c r="C1310" s="245">
        <v>42509</v>
      </c>
      <c r="D1310" s="177">
        <v>943119</v>
      </c>
      <c r="E1310" s="177">
        <v>419164</v>
      </c>
      <c r="F1310" s="177">
        <v>523955</v>
      </c>
      <c r="G1310" s="177">
        <v>628746</v>
      </c>
      <c r="H1310" s="177">
        <v>178607</v>
      </c>
    </row>
    <row r="1311" spans="3:8" x14ac:dyDescent="0.2">
      <c r="C1311" s="245">
        <v>42510</v>
      </c>
      <c r="D1311" s="177">
        <v>943119</v>
      </c>
      <c r="E1311" s="177">
        <v>419164</v>
      </c>
      <c r="F1311" s="177">
        <v>523955</v>
      </c>
      <c r="G1311" s="177">
        <v>628746</v>
      </c>
      <c r="H1311" s="177">
        <v>178607</v>
      </c>
    </row>
    <row r="1312" spans="3:8" x14ac:dyDescent="0.2">
      <c r="C1312" s="245">
        <v>42511</v>
      </c>
      <c r="D1312" s="177">
        <v>943119</v>
      </c>
      <c r="E1312" s="177">
        <v>419164</v>
      </c>
      <c r="F1312" s="177">
        <v>523955</v>
      </c>
      <c r="G1312" s="177">
        <v>628746</v>
      </c>
      <c r="H1312" s="177">
        <v>178607</v>
      </c>
    </row>
    <row r="1313" spans="3:8" x14ac:dyDescent="0.2">
      <c r="C1313" s="245">
        <v>42512</v>
      </c>
      <c r="D1313" s="177">
        <v>943119</v>
      </c>
      <c r="E1313" s="177">
        <v>419164</v>
      </c>
      <c r="F1313" s="177">
        <v>523955</v>
      </c>
      <c r="G1313" s="177">
        <v>628746</v>
      </c>
      <c r="H1313" s="177">
        <v>178607</v>
      </c>
    </row>
    <row r="1314" spans="3:8" x14ac:dyDescent="0.2">
      <c r="C1314" s="245">
        <v>42513</v>
      </c>
      <c r="D1314" s="177">
        <v>943119</v>
      </c>
      <c r="E1314" s="177">
        <v>419164</v>
      </c>
      <c r="F1314" s="177">
        <v>523955</v>
      </c>
      <c r="G1314" s="177">
        <v>628746</v>
      </c>
      <c r="H1314" s="177">
        <v>178607</v>
      </c>
    </row>
    <row r="1315" spans="3:8" x14ac:dyDescent="0.2">
      <c r="C1315" s="245">
        <v>42514</v>
      </c>
      <c r="D1315" s="177">
        <v>943119</v>
      </c>
      <c r="E1315" s="177">
        <v>419164</v>
      </c>
      <c r="F1315" s="177">
        <v>523955</v>
      </c>
      <c r="G1315" s="177">
        <v>628746</v>
      </c>
      <c r="H1315" s="177">
        <v>178607</v>
      </c>
    </row>
    <row r="1316" spans="3:8" x14ac:dyDescent="0.2">
      <c r="C1316" s="245">
        <v>42515</v>
      </c>
      <c r="D1316" s="177">
        <v>943119</v>
      </c>
      <c r="E1316" s="177">
        <v>419164</v>
      </c>
      <c r="F1316" s="177">
        <v>523955</v>
      </c>
      <c r="G1316" s="177">
        <v>628746</v>
      </c>
      <c r="H1316" s="177">
        <v>178607</v>
      </c>
    </row>
    <row r="1317" spans="3:8" x14ac:dyDescent="0.2">
      <c r="C1317" s="245">
        <v>42516</v>
      </c>
      <c r="D1317" s="177">
        <v>943119</v>
      </c>
      <c r="E1317" s="177">
        <v>419164</v>
      </c>
      <c r="F1317" s="177">
        <v>523955</v>
      </c>
      <c r="G1317" s="177">
        <v>628746</v>
      </c>
      <c r="H1317" s="177">
        <v>178607</v>
      </c>
    </row>
    <row r="1318" spans="3:8" x14ac:dyDescent="0.2">
      <c r="C1318" s="245">
        <v>42517</v>
      </c>
      <c r="D1318" s="177">
        <v>943119</v>
      </c>
      <c r="E1318" s="177">
        <v>419164</v>
      </c>
      <c r="F1318" s="177">
        <v>523955</v>
      </c>
      <c r="G1318" s="177">
        <v>628746</v>
      </c>
      <c r="H1318" s="177">
        <v>178607</v>
      </c>
    </row>
    <row r="1319" spans="3:8" x14ac:dyDescent="0.2">
      <c r="C1319" s="245">
        <v>42518</v>
      </c>
      <c r="D1319" s="177">
        <v>943119</v>
      </c>
      <c r="E1319" s="177">
        <v>419164</v>
      </c>
      <c r="F1319" s="177">
        <v>523955</v>
      </c>
      <c r="G1319" s="177">
        <v>628746</v>
      </c>
      <c r="H1319" s="177">
        <v>178607</v>
      </c>
    </row>
    <row r="1320" spans="3:8" x14ac:dyDescent="0.2">
      <c r="C1320" s="245">
        <v>42519</v>
      </c>
      <c r="D1320" s="177">
        <v>943119</v>
      </c>
      <c r="E1320" s="177">
        <v>419164</v>
      </c>
      <c r="F1320" s="177">
        <v>523955</v>
      </c>
      <c r="G1320" s="177">
        <v>628746</v>
      </c>
      <c r="H1320" s="177">
        <v>178607</v>
      </c>
    </row>
    <row r="1321" spans="3:8" x14ac:dyDescent="0.2">
      <c r="C1321" s="245">
        <v>42520</v>
      </c>
      <c r="D1321" s="177">
        <v>943119</v>
      </c>
      <c r="E1321" s="177">
        <v>419164</v>
      </c>
      <c r="F1321" s="177">
        <v>523955</v>
      </c>
      <c r="G1321" s="177">
        <v>628746</v>
      </c>
      <c r="H1321" s="177">
        <v>178607</v>
      </c>
    </row>
    <row r="1322" spans="3:8" x14ac:dyDescent="0.2">
      <c r="C1322" s="245">
        <v>42521</v>
      </c>
      <c r="D1322" s="177">
        <v>943119</v>
      </c>
      <c r="E1322" s="177">
        <v>419164</v>
      </c>
      <c r="F1322" s="177">
        <v>523955</v>
      </c>
      <c r="G1322" s="177">
        <v>628746</v>
      </c>
      <c r="H1322" s="177">
        <v>178607</v>
      </c>
    </row>
    <row r="1323" spans="3:8" x14ac:dyDescent="0.2">
      <c r="C1323" s="245">
        <v>42522</v>
      </c>
      <c r="D1323" s="177">
        <v>943119</v>
      </c>
      <c r="E1323" s="177">
        <v>419164</v>
      </c>
      <c r="F1323" s="177">
        <v>523955</v>
      </c>
      <c r="G1323" s="177">
        <v>628746</v>
      </c>
      <c r="H1323" s="177">
        <v>178607</v>
      </c>
    </row>
    <row r="1324" spans="3:8" x14ac:dyDescent="0.2">
      <c r="C1324" s="245">
        <v>42523</v>
      </c>
      <c r="D1324" s="177">
        <v>943119</v>
      </c>
      <c r="E1324" s="177">
        <v>419164</v>
      </c>
      <c r="F1324" s="177">
        <v>523955</v>
      </c>
      <c r="G1324" s="177">
        <v>628746</v>
      </c>
      <c r="H1324" s="177">
        <v>178607</v>
      </c>
    </row>
    <row r="1325" spans="3:8" x14ac:dyDescent="0.2">
      <c r="C1325" s="245">
        <v>42524</v>
      </c>
      <c r="D1325" s="177">
        <v>943119</v>
      </c>
      <c r="E1325" s="177">
        <v>419164</v>
      </c>
      <c r="F1325" s="177">
        <v>523955</v>
      </c>
      <c r="G1325" s="177">
        <v>628746</v>
      </c>
      <c r="H1325" s="177">
        <v>178607</v>
      </c>
    </row>
    <row r="1326" spans="3:8" x14ac:dyDescent="0.2">
      <c r="C1326" s="245">
        <v>42525</v>
      </c>
      <c r="D1326" s="177">
        <v>943119</v>
      </c>
      <c r="E1326" s="177">
        <v>419164</v>
      </c>
      <c r="F1326" s="177">
        <v>523955</v>
      </c>
      <c r="G1326" s="177">
        <v>628746</v>
      </c>
      <c r="H1326" s="177">
        <v>178607</v>
      </c>
    </row>
    <row r="1327" spans="3:8" x14ac:dyDescent="0.2">
      <c r="C1327" s="245">
        <v>42526</v>
      </c>
      <c r="D1327" s="177">
        <v>943119</v>
      </c>
      <c r="E1327" s="177">
        <v>419164</v>
      </c>
      <c r="F1327" s="177">
        <v>523955</v>
      </c>
      <c r="G1327" s="177">
        <v>628746</v>
      </c>
      <c r="H1327" s="177">
        <v>178607</v>
      </c>
    </row>
    <row r="1328" spans="3:8" x14ac:dyDescent="0.2">
      <c r="C1328" s="245">
        <v>42527</v>
      </c>
      <c r="D1328" s="177">
        <v>943119</v>
      </c>
      <c r="E1328" s="177">
        <v>419164</v>
      </c>
      <c r="F1328" s="177">
        <v>523955</v>
      </c>
      <c r="G1328" s="177">
        <v>628746</v>
      </c>
      <c r="H1328" s="177">
        <v>178607</v>
      </c>
    </row>
    <row r="1329" spans="3:8" x14ac:dyDescent="0.2">
      <c r="C1329" s="245">
        <v>42528</v>
      </c>
      <c r="D1329" s="177">
        <v>943119</v>
      </c>
      <c r="E1329" s="177">
        <v>419164</v>
      </c>
      <c r="F1329" s="177">
        <v>523955</v>
      </c>
      <c r="G1329" s="177">
        <v>628746</v>
      </c>
      <c r="H1329" s="177">
        <v>178607</v>
      </c>
    </row>
    <row r="1330" spans="3:8" x14ac:dyDescent="0.2">
      <c r="C1330" s="245">
        <v>42529</v>
      </c>
      <c r="D1330" s="177">
        <v>943119</v>
      </c>
      <c r="E1330" s="177">
        <v>419164</v>
      </c>
      <c r="F1330" s="177">
        <v>523955</v>
      </c>
      <c r="G1330" s="177">
        <v>628746</v>
      </c>
      <c r="H1330" s="177">
        <v>178607</v>
      </c>
    </row>
    <row r="1331" spans="3:8" x14ac:dyDescent="0.2">
      <c r="C1331" s="245">
        <v>42530</v>
      </c>
      <c r="D1331" s="177">
        <v>943119</v>
      </c>
      <c r="E1331" s="177">
        <v>419164</v>
      </c>
      <c r="F1331" s="177">
        <v>523955</v>
      </c>
      <c r="G1331" s="177">
        <v>628746</v>
      </c>
      <c r="H1331" s="177">
        <v>178607</v>
      </c>
    </row>
    <row r="1332" spans="3:8" x14ac:dyDescent="0.2">
      <c r="C1332" s="245">
        <v>42531</v>
      </c>
      <c r="D1332" s="177">
        <v>943119</v>
      </c>
      <c r="E1332" s="177">
        <v>419164</v>
      </c>
      <c r="F1332" s="177">
        <v>523955</v>
      </c>
      <c r="G1332" s="177">
        <v>628746</v>
      </c>
      <c r="H1332" s="177">
        <v>178607</v>
      </c>
    </row>
    <row r="1333" spans="3:8" x14ac:dyDescent="0.2">
      <c r="C1333" s="245">
        <v>42532</v>
      </c>
      <c r="D1333" s="177">
        <v>943119</v>
      </c>
      <c r="E1333" s="177">
        <v>419164</v>
      </c>
      <c r="F1333" s="177">
        <v>523955</v>
      </c>
      <c r="G1333" s="177">
        <v>628746</v>
      </c>
      <c r="H1333" s="177">
        <v>178607</v>
      </c>
    </row>
    <row r="1334" spans="3:8" x14ac:dyDescent="0.2">
      <c r="C1334" s="245">
        <v>42533</v>
      </c>
      <c r="D1334" s="177">
        <v>943119</v>
      </c>
      <c r="E1334" s="177">
        <v>419164</v>
      </c>
      <c r="F1334" s="177">
        <v>523955</v>
      </c>
      <c r="G1334" s="177">
        <v>628746</v>
      </c>
      <c r="H1334" s="177">
        <v>178607</v>
      </c>
    </row>
    <row r="1335" spans="3:8" x14ac:dyDescent="0.2">
      <c r="C1335" s="245">
        <v>42534</v>
      </c>
      <c r="D1335" s="177">
        <v>943119</v>
      </c>
      <c r="E1335" s="177">
        <v>419164</v>
      </c>
      <c r="F1335" s="177">
        <v>523955</v>
      </c>
      <c r="G1335" s="177">
        <v>628746</v>
      </c>
      <c r="H1335" s="177">
        <v>178607</v>
      </c>
    </row>
    <row r="1336" spans="3:8" x14ac:dyDescent="0.2">
      <c r="C1336" s="245">
        <v>42535</v>
      </c>
      <c r="D1336" s="177">
        <v>943119</v>
      </c>
      <c r="E1336" s="177">
        <v>419164</v>
      </c>
      <c r="F1336" s="177">
        <v>523955</v>
      </c>
      <c r="G1336" s="177">
        <v>628746</v>
      </c>
      <c r="H1336" s="177">
        <v>178607</v>
      </c>
    </row>
    <row r="1337" spans="3:8" x14ac:dyDescent="0.2">
      <c r="C1337" s="245">
        <v>42536</v>
      </c>
      <c r="D1337" s="177">
        <v>943119</v>
      </c>
      <c r="E1337" s="177">
        <v>419164</v>
      </c>
      <c r="F1337" s="177">
        <v>523955</v>
      </c>
      <c r="G1337" s="177">
        <v>628746</v>
      </c>
      <c r="H1337" s="177">
        <v>178607</v>
      </c>
    </row>
    <row r="1338" spans="3:8" x14ac:dyDescent="0.2">
      <c r="C1338" s="245">
        <v>42537</v>
      </c>
      <c r="D1338" s="177">
        <v>943119</v>
      </c>
      <c r="E1338" s="177">
        <v>419164</v>
      </c>
      <c r="F1338" s="177">
        <v>523955</v>
      </c>
      <c r="G1338" s="177">
        <v>628746</v>
      </c>
      <c r="H1338" s="177">
        <v>178607</v>
      </c>
    </row>
    <row r="1339" spans="3:8" x14ac:dyDescent="0.2">
      <c r="C1339" s="245">
        <v>42538</v>
      </c>
      <c r="D1339" s="177">
        <v>943119</v>
      </c>
      <c r="E1339" s="177">
        <v>419164</v>
      </c>
      <c r="F1339" s="177">
        <v>523955</v>
      </c>
      <c r="G1339" s="177">
        <v>628746</v>
      </c>
      <c r="H1339" s="177">
        <v>178607</v>
      </c>
    </row>
    <row r="1340" spans="3:8" x14ac:dyDescent="0.2">
      <c r="C1340" s="245">
        <v>42539</v>
      </c>
      <c r="D1340" s="177">
        <v>943119</v>
      </c>
      <c r="E1340" s="177">
        <v>419164</v>
      </c>
      <c r="F1340" s="177">
        <v>523955</v>
      </c>
      <c r="G1340" s="177">
        <v>628746</v>
      </c>
      <c r="H1340" s="177">
        <v>178607</v>
      </c>
    </row>
    <row r="1341" spans="3:8" x14ac:dyDescent="0.2">
      <c r="C1341" s="245">
        <v>42540</v>
      </c>
      <c r="D1341" s="177">
        <v>943119</v>
      </c>
      <c r="E1341" s="177">
        <v>419164</v>
      </c>
      <c r="F1341" s="177">
        <v>523955</v>
      </c>
      <c r="G1341" s="177">
        <v>628746</v>
      </c>
      <c r="H1341" s="177">
        <v>178607</v>
      </c>
    </row>
    <row r="1342" spans="3:8" x14ac:dyDescent="0.2">
      <c r="C1342" s="245">
        <v>42541</v>
      </c>
      <c r="D1342" s="177">
        <v>943119</v>
      </c>
      <c r="E1342" s="177">
        <v>419164</v>
      </c>
      <c r="F1342" s="177">
        <v>523955</v>
      </c>
      <c r="G1342" s="177">
        <v>628746</v>
      </c>
      <c r="H1342" s="177">
        <v>178607</v>
      </c>
    </row>
    <row r="1343" spans="3:8" x14ac:dyDescent="0.2">
      <c r="C1343" s="245">
        <v>42542</v>
      </c>
      <c r="D1343" s="177">
        <v>943119</v>
      </c>
      <c r="E1343" s="177">
        <v>419164</v>
      </c>
      <c r="F1343" s="177">
        <v>523955</v>
      </c>
      <c r="G1343" s="177">
        <v>628746</v>
      </c>
      <c r="H1343" s="177">
        <v>178607</v>
      </c>
    </row>
    <row r="1344" spans="3:8" x14ac:dyDescent="0.2">
      <c r="C1344" s="245">
        <v>42543</v>
      </c>
      <c r="D1344" s="177">
        <v>943119</v>
      </c>
      <c r="E1344" s="177">
        <v>419164</v>
      </c>
      <c r="F1344" s="177">
        <v>523955</v>
      </c>
      <c r="G1344" s="177">
        <v>628746</v>
      </c>
      <c r="H1344" s="177">
        <v>178607</v>
      </c>
    </row>
    <row r="1345" spans="3:8" x14ac:dyDescent="0.2">
      <c r="C1345" s="245">
        <v>42544</v>
      </c>
      <c r="D1345" s="177">
        <v>943119</v>
      </c>
      <c r="E1345" s="177">
        <v>419164</v>
      </c>
      <c r="F1345" s="177">
        <v>523955</v>
      </c>
      <c r="G1345" s="177">
        <v>628746</v>
      </c>
      <c r="H1345" s="177">
        <v>178607</v>
      </c>
    </row>
    <row r="1346" spans="3:8" x14ac:dyDescent="0.2">
      <c r="C1346" s="245">
        <v>42545</v>
      </c>
      <c r="D1346" s="177">
        <v>943119</v>
      </c>
      <c r="E1346" s="177">
        <v>419164</v>
      </c>
      <c r="F1346" s="177">
        <v>523955</v>
      </c>
      <c r="G1346" s="177">
        <v>628746</v>
      </c>
      <c r="H1346" s="177">
        <v>178607</v>
      </c>
    </row>
    <row r="1347" spans="3:8" x14ac:dyDescent="0.2">
      <c r="C1347" s="245">
        <v>42546</v>
      </c>
      <c r="D1347" s="177">
        <v>943119</v>
      </c>
      <c r="E1347" s="177">
        <v>419164</v>
      </c>
      <c r="F1347" s="177">
        <v>523955</v>
      </c>
      <c r="G1347" s="177">
        <v>628746</v>
      </c>
      <c r="H1347" s="177">
        <v>178607</v>
      </c>
    </row>
    <row r="1348" spans="3:8" x14ac:dyDescent="0.2">
      <c r="C1348" s="245">
        <v>42547</v>
      </c>
      <c r="D1348" s="177">
        <v>943119</v>
      </c>
      <c r="E1348" s="177">
        <v>419164</v>
      </c>
      <c r="F1348" s="177">
        <v>523955</v>
      </c>
      <c r="G1348" s="177">
        <v>628746</v>
      </c>
      <c r="H1348" s="177">
        <v>178607</v>
      </c>
    </row>
    <row r="1349" spans="3:8" x14ac:dyDescent="0.2">
      <c r="C1349" s="245">
        <v>42548</v>
      </c>
      <c r="D1349" s="177">
        <v>943119</v>
      </c>
      <c r="E1349" s="177">
        <v>419164</v>
      </c>
      <c r="F1349" s="177">
        <v>523955</v>
      </c>
      <c r="G1349" s="177">
        <v>628746</v>
      </c>
      <c r="H1349" s="177">
        <v>178607</v>
      </c>
    </row>
    <row r="1350" spans="3:8" x14ac:dyDescent="0.2">
      <c r="C1350" s="245">
        <v>42549</v>
      </c>
      <c r="D1350" s="177">
        <v>943119</v>
      </c>
      <c r="E1350" s="177">
        <v>419164</v>
      </c>
      <c r="F1350" s="177">
        <v>523955</v>
      </c>
      <c r="G1350" s="177">
        <v>628746</v>
      </c>
      <c r="H1350" s="177">
        <v>178607</v>
      </c>
    </row>
    <row r="1351" spans="3:8" x14ac:dyDescent="0.2">
      <c r="C1351" s="245">
        <v>42550</v>
      </c>
      <c r="D1351" s="177">
        <v>943119</v>
      </c>
      <c r="E1351" s="177">
        <v>419164</v>
      </c>
      <c r="F1351" s="177">
        <v>523955</v>
      </c>
      <c r="G1351" s="177">
        <v>628746</v>
      </c>
      <c r="H1351" s="177">
        <v>178607</v>
      </c>
    </row>
    <row r="1352" spans="3:8" x14ac:dyDescent="0.2">
      <c r="C1352" s="245">
        <v>42551</v>
      </c>
      <c r="D1352" s="177">
        <v>943119</v>
      </c>
      <c r="E1352" s="177">
        <v>419164</v>
      </c>
      <c r="F1352" s="177">
        <v>523955</v>
      </c>
      <c r="G1352" s="177">
        <v>628746</v>
      </c>
      <c r="H1352" s="177">
        <v>178607</v>
      </c>
    </row>
    <row r="1353" spans="3:8" x14ac:dyDescent="0.2">
      <c r="C1353" s="245">
        <v>42552</v>
      </c>
      <c r="D1353" s="177">
        <v>943119</v>
      </c>
      <c r="E1353" s="177">
        <v>419164</v>
      </c>
      <c r="F1353" s="177">
        <v>523955</v>
      </c>
      <c r="G1353" s="177">
        <v>628746</v>
      </c>
      <c r="H1353" s="177">
        <v>178607</v>
      </c>
    </row>
    <row r="1354" spans="3:8" x14ac:dyDescent="0.2">
      <c r="C1354" s="245">
        <v>42553</v>
      </c>
      <c r="D1354" s="177">
        <v>943119</v>
      </c>
      <c r="E1354" s="177">
        <v>419164</v>
      </c>
      <c r="F1354" s="177">
        <v>523955</v>
      </c>
      <c r="G1354" s="177">
        <v>628746</v>
      </c>
      <c r="H1354" s="177">
        <v>178607</v>
      </c>
    </row>
    <row r="1355" spans="3:8" x14ac:dyDescent="0.2">
      <c r="C1355" s="245">
        <v>42554</v>
      </c>
      <c r="D1355" s="177">
        <v>943119</v>
      </c>
      <c r="E1355" s="177">
        <v>419164</v>
      </c>
      <c r="F1355" s="177">
        <v>523955</v>
      </c>
      <c r="G1355" s="177">
        <v>628746</v>
      </c>
      <c r="H1355" s="177">
        <v>178607</v>
      </c>
    </row>
    <row r="1356" spans="3:8" x14ac:dyDescent="0.2">
      <c r="C1356" s="245">
        <v>42555</v>
      </c>
      <c r="D1356" s="177">
        <v>943119</v>
      </c>
      <c r="E1356" s="177">
        <v>419164</v>
      </c>
      <c r="F1356" s="177">
        <v>523955</v>
      </c>
      <c r="G1356" s="177">
        <v>628746</v>
      </c>
      <c r="H1356" s="177">
        <v>178607</v>
      </c>
    </row>
    <row r="1357" spans="3:8" x14ac:dyDescent="0.2">
      <c r="C1357" s="245">
        <v>42556</v>
      </c>
      <c r="D1357" s="177">
        <v>943119</v>
      </c>
      <c r="E1357" s="177">
        <v>419164</v>
      </c>
      <c r="F1357" s="177">
        <v>523955</v>
      </c>
      <c r="G1357" s="177">
        <v>628746</v>
      </c>
      <c r="H1357" s="177">
        <v>178607</v>
      </c>
    </row>
    <row r="1358" spans="3:8" x14ac:dyDescent="0.2">
      <c r="C1358" s="245">
        <v>42557</v>
      </c>
      <c r="D1358" s="177">
        <v>943119</v>
      </c>
      <c r="E1358" s="177">
        <v>419164</v>
      </c>
      <c r="F1358" s="177">
        <v>523955</v>
      </c>
      <c r="G1358" s="177">
        <v>628746</v>
      </c>
      <c r="H1358" s="177">
        <v>178607</v>
      </c>
    </row>
    <row r="1359" spans="3:8" x14ac:dyDescent="0.2">
      <c r="C1359" s="245">
        <v>42558</v>
      </c>
      <c r="D1359" s="177">
        <v>943119</v>
      </c>
      <c r="E1359" s="177">
        <v>419164</v>
      </c>
      <c r="F1359" s="177">
        <v>523955</v>
      </c>
      <c r="G1359" s="177">
        <v>628746</v>
      </c>
      <c r="H1359" s="177">
        <v>178607</v>
      </c>
    </row>
    <row r="1360" spans="3:8" x14ac:dyDescent="0.2">
      <c r="C1360" s="245">
        <v>42559</v>
      </c>
      <c r="D1360" s="177">
        <v>943119</v>
      </c>
      <c r="E1360" s="177">
        <v>419164</v>
      </c>
      <c r="F1360" s="177">
        <v>523955</v>
      </c>
      <c r="G1360" s="177">
        <v>628746</v>
      </c>
      <c r="H1360" s="177">
        <v>178607</v>
      </c>
    </row>
    <row r="1361" spans="3:8" x14ac:dyDescent="0.2">
      <c r="C1361" s="245">
        <v>42560</v>
      </c>
      <c r="D1361" s="177">
        <v>943119</v>
      </c>
      <c r="E1361" s="177">
        <v>419164</v>
      </c>
      <c r="F1361" s="177">
        <v>523955</v>
      </c>
      <c r="G1361" s="177">
        <v>628746</v>
      </c>
      <c r="H1361" s="177">
        <v>178607</v>
      </c>
    </row>
    <row r="1362" spans="3:8" x14ac:dyDescent="0.2">
      <c r="C1362" s="245">
        <v>42561</v>
      </c>
      <c r="D1362" s="177">
        <v>943119</v>
      </c>
      <c r="E1362" s="177">
        <v>419164</v>
      </c>
      <c r="F1362" s="177">
        <v>523955</v>
      </c>
      <c r="G1362" s="177">
        <v>628746</v>
      </c>
      <c r="H1362" s="177">
        <v>178607</v>
      </c>
    </row>
    <row r="1363" spans="3:8" x14ac:dyDescent="0.2">
      <c r="C1363" s="245">
        <v>42562</v>
      </c>
      <c r="D1363" s="177">
        <v>943119</v>
      </c>
      <c r="E1363" s="177">
        <v>419164</v>
      </c>
      <c r="F1363" s="177">
        <v>523955</v>
      </c>
      <c r="G1363" s="177">
        <v>628746</v>
      </c>
      <c r="H1363" s="177">
        <v>178607</v>
      </c>
    </row>
    <row r="1364" spans="3:8" x14ac:dyDescent="0.2">
      <c r="C1364" s="245">
        <v>42563</v>
      </c>
      <c r="D1364" s="177">
        <v>943119</v>
      </c>
      <c r="E1364" s="177">
        <v>419164</v>
      </c>
      <c r="F1364" s="177">
        <v>523955</v>
      </c>
      <c r="G1364" s="177">
        <v>628746</v>
      </c>
      <c r="H1364" s="177">
        <v>178607</v>
      </c>
    </row>
    <row r="1365" spans="3:8" x14ac:dyDescent="0.2">
      <c r="C1365" s="245">
        <v>42564</v>
      </c>
      <c r="D1365" s="177">
        <v>943119</v>
      </c>
      <c r="E1365" s="177">
        <v>419164</v>
      </c>
      <c r="F1365" s="177">
        <v>523955</v>
      </c>
      <c r="G1365" s="177">
        <v>628746</v>
      </c>
      <c r="H1365" s="177">
        <v>178607</v>
      </c>
    </row>
    <row r="1366" spans="3:8" x14ac:dyDescent="0.2">
      <c r="C1366" s="245">
        <v>42565</v>
      </c>
      <c r="D1366" s="177">
        <v>943119</v>
      </c>
      <c r="E1366" s="177">
        <v>419164</v>
      </c>
      <c r="F1366" s="177">
        <v>523955</v>
      </c>
      <c r="G1366" s="177">
        <v>628746</v>
      </c>
      <c r="H1366" s="177">
        <v>178607</v>
      </c>
    </row>
    <row r="1367" spans="3:8" x14ac:dyDescent="0.2">
      <c r="C1367" s="245">
        <v>42566</v>
      </c>
      <c r="D1367" s="177">
        <v>943119</v>
      </c>
      <c r="E1367" s="177">
        <v>419164</v>
      </c>
      <c r="F1367" s="177">
        <v>523955</v>
      </c>
      <c r="G1367" s="177">
        <v>628746</v>
      </c>
      <c r="H1367" s="177">
        <v>178607</v>
      </c>
    </row>
    <row r="1368" spans="3:8" x14ac:dyDescent="0.2">
      <c r="C1368" s="245">
        <v>42567</v>
      </c>
      <c r="D1368" s="177">
        <v>943119</v>
      </c>
      <c r="E1368" s="177">
        <v>419164</v>
      </c>
      <c r="F1368" s="177">
        <v>523955</v>
      </c>
      <c r="G1368" s="177">
        <v>628746</v>
      </c>
      <c r="H1368" s="177">
        <v>178607</v>
      </c>
    </row>
    <row r="1369" spans="3:8" x14ac:dyDescent="0.2">
      <c r="C1369" s="245">
        <v>42568</v>
      </c>
      <c r="D1369" s="177">
        <v>943119</v>
      </c>
      <c r="E1369" s="177">
        <v>419164</v>
      </c>
      <c r="F1369" s="177">
        <v>523955</v>
      </c>
      <c r="G1369" s="177">
        <v>628746</v>
      </c>
      <c r="H1369" s="177">
        <v>178607</v>
      </c>
    </row>
    <row r="1370" spans="3:8" x14ac:dyDescent="0.2">
      <c r="C1370" s="245">
        <v>42569</v>
      </c>
      <c r="D1370" s="177">
        <v>943119</v>
      </c>
      <c r="E1370" s="177">
        <v>419164</v>
      </c>
      <c r="F1370" s="177">
        <v>523955</v>
      </c>
      <c r="G1370" s="177">
        <v>628746</v>
      </c>
      <c r="H1370" s="177">
        <v>178607</v>
      </c>
    </row>
    <row r="1371" spans="3:8" x14ac:dyDescent="0.2">
      <c r="C1371" s="245">
        <v>42570</v>
      </c>
      <c r="D1371" s="177">
        <v>943119</v>
      </c>
      <c r="E1371" s="177">
        <v>419164</v>
      </c>
      <c r="F1371" s="177">
        <v>523955</v>
      </c>
      <c r="G1371" s="177">
        <v>628746</v>
      </c>
      <c r="H1371" s="177">
        <v>178607</v>
      </c>
    </row>
    <row r="1372" spans="3:8" x14ac:dyDescent="0.2">
      <c r="C1372" s="245">
        <v>42571</v>
      </c>
      <c r="D1372" s="177">
        <v>943119</v>
      </c>
      <c r="E1372" s="177">
        <v>419164</v>
      </c>
      <c r="F1372" s="177">
        <v>523955</v>
      </c>
      <c r="G1372" s="177">
        <v>628746</v>
      </c>
      <c r="H1372" s="177">
        <v>178607</v>
      </c>
    </row>
    <row r="1373" spans="3:8" x14ac:dyDescent="0.2">
      <c r="C1373" s="245">
        <v>42572</v>
      </c>
      <c r="D1373" s="177">
        <v>943119</v>
      </c>
      <c r="E1373" s="177">
        <v>419164</v>
      </c>
      <c r="F1373" s="177">
        <v>523955</v>
      </c>
      <c r="G1373" s="177">
        <v>628746</v>
      </c>
      <c r="H1373" s="177">
        <v>178607</v>
      </c>
    </row>
    <row r="1374" spans="3:8" x14ac:dyDescent="0.2">
      <c r="C1374" s="245">
        <v>42573</v>
      </c>
      <c r="D1374" s="177">
        <v>943119</v>
      </c>
      <c r="E1374" s="177">
        <v>419164</v>
      </c>
      <c r="F1374" s="177">
        <v>523955</v>
      </c>
      <c r="G1374" s="177">
        <v>628746</v>
      </c>
      <c r="H1374" s="177">
        <v>178607</v>
      </c>
    </row>
    <row r="1375" spans="3:8" x14ac:dyDescent="0.2">
      <c r="C1375" s="245">
        <v>42574</v>
      </c>
      <c r="D1375" s="177">
        <v>943119</v>
      </c>
      <c r="E1375" s="177">
        <v>419164</v>
      </c>
      <c r="F1375" s="177">
        <v>523955</v>
      </c>
      <c r="G1375" s="177">
        <v>628746</v>
      </c>
      <c r="H1375" s="177">
        <v>178607</v>
      </c>
    </row>
    <row r="1376" spans="3:8" x14ac:dyDescent="0.2">
      <c r="C1376" s="245">
        <v>42575</v>
      </c>
      <c r="D1376" s="177">
        <v>943119</v>
      </c>
      <c r="E1376" s="177">
        <v>419164</v>
      </c>
      <c r="F1376" s="177">
        <v>523955</v>
      </c>
      <c r="G1376" s="177">
        <v>628746</v>
      </c>
      <c r="H1376" s="177">
        <v>178607</v>
      </c>
    </row>
    <row r="1377" spans="3:8" x14ac:dyDescent="0.2">
      <c r="C1377" s="245">
        <v>42576</v>
      </c>
      <c r="D1377" s="177">
        <v>943119</v>
      </c>
      <c r="E1377" s="177">
        <v>419164</v>
      </c>
      <c r="F1377" s="177">
        <v>523955</v>
      </c>
      <c r="G1377" s="177">
        <v>628746</v>
      </c>
      <c r="H1377" s="177">
        <v>178607</v>
      </c>
    </row>
    <row r="1378" spans="3:8" x14ac:dyDescent="0.2">
      <c r="C1378" s="245">
        <v>42577</v>
      </c>
      <c r="D1378" s="177">
        <v>943119</v>
      </c>
      <c r="E1378" s="177">
        <v>419164</v>
      </c>
      <c r="F1378" s="177">
        <v>523955</v>
      </c>
      <c r="G1378" s="177">
        <v>628746</v>
      </c>
      <c r="H1378" s="177">
        <v>178607</v>
      </c>
    </row>
    <row r="1379" spans="3:8" x14ac:dyDescent="0.2">
      <c r="C1379" s="245">
        <v>42578</v>
      </c>
      <c r="D1379" s="177">
        <v>943119</v>
      </c>
      <c r="E1379" s="177">
        <v>419164</v>
      </c>
      <c r="F1379" s="177">
        <v>523955</v>
      </c>
      <c r="G1379" s="177">
        <v>628746</v>
      </c>
      <c r="H1379" s="177">
        <v>178607</v>
      </c>
    </row>
    <row r="1380" spans="3:8" x14ac:dyDescent="0.2">
      <c r="C1380" s="245">
        <v>42579</v>
      </c>
      <c r="D1380" s="177">
        <v>943119</v>
      </c>
      <c r="E1380" s="177">
        <v>419164</v>
      </c>
      <c r="F1380" s="177">
        <v>523955</v>
      </c>
      <c r="G1380" s="177">
        <v>628746</v>
      </c>
      <c r="H1380" s="177">
        <v>178607</v>
      </c>
    </row>
    <row r="1381" spans="3:8" x14ac:dyDescent="0.2">
      <c r="C1381" s="245">
        <v>42580</v>
      </c>
      <c r="D1381" s="177">
        <v>943119</v>
      </c>
      <c r="E1381" s="177">
        <v>419164</v>
      </c>
      <c r="F1381" s="177">
        <v>523955</v>
      </c>
      <c r="G1381" s="177">
        <v>628746</v>
      </c>
      <c r="H1381" s="177">
        <v>178607</v>
      </c>
    </row>
    <row r="1382" spans="3:8" x14ac:dyDescent="0.2">
      <c r="C1382" s="245">
        <v>42581</v>
      </c>
      <c r="D1382" s="177">
        <v>943119</v>
      </c>
      <c r="E1382" s="177">
        <v>419164</v>
      </c>
      <c r="F1382" s="177">
        <v>523955</v>
      </c>
      <c r="G1382" s="177">
        <v>628746</v>
      </c>
      <c r="H1382" s="177">
        <v>178607</v>
      </c>
    </row>
    <row r="1383" spans="3:8" x14ac:dyDescent="0.2">
      <c r="C1383" s="245">
        <v>42582</v>
      </c>
      <c r="D1383" s="177">
        <v>943119</v>
      </c>
      <c r="E1383" s="177">
        <v>419164</v>
      </c>
      <c r="F1383" s="177">
        <v>523955</v>
      </c>
      <c r="G1383" s="177">
        <v>628746</v>
      </c>
      <c r="H1383" s="177">
        <v>178607</v>
      </c>
    </row>
    <row r="1384" spans="3:8" x14ac:dyDescent="0.2">
      <c r="C1384" s="245">
        <v>42583</v>
      </c>
      <c r="D1384" s="177">
        <v>943119</v>
      </c>
      <c r="E1384" s="177">
        <v>419164</v>
      </c>
      <c r="F1384" s="177">
        <v>523955</v>
      </c>
      <c r="G1384" s="177">
        <v>628746</v>
      </c>
      <c r="H1384" s="177">
        <v>178607</v>
      </c>
    </row>
    <row r="1385" spans="3:8" x14ac:dyDescent="0.2">
      <c r="C1385" s="245">
        <v>42584</v>
      </c>
      <c r="D1385" s="177">
        <v>943119</v>
      </c>
      <c r="E1385" s="177">
        <v>419164</v>
      </c>
      <c r="F1385" s="177">
        <v>523955</v>
      </c>
      <c r="G1385" s="177">
        <v>628746</v>
      </c>
      <c r="H1385" s="177">
        <v>178607</v>
      </c>
    </row>
    <row r="1386" spans="3:8" x14ac:dyDescent="0.2">
      <c r="C1386" s="245">
        <v>42585</v>
      </c>
      <c r="D1386" s="177">
        <v>943119</v>
      </c>
      <c r="E1386" s="177">
        <v>419164</v>
      </c>
      <c r="F1386" s="177">
        <v>523955</v>
      </c>
      <c r="G1386" s="177">
        <v>628746</v>
      </c>
      <c r="H1386" s="177">
        <v>178607</v>
      </c>
    </row>
    <row r="1387" spans="3:8" x14ac:dyDescent="0.2">
      <c r="C1387" s="245">
        <v>42586</v>
      </c>
      <c r="D1387" s="177">
        <v>943119</v>
      </c>
      <c r="E1387" s="177">
        <v>419164</v>
      </c>
      <c r="F1387" s="177">
        <v>523955</v>
      </c>
      <c r="G1387" s="177">
        <v>628746</v>
      </c>
      <c r="H1387" s="177">
        <v>178607</v>
      </c>
    </row>
    <row r="1388" spans="3:8" x14ac:dyDescent="0.2">
      <c r="C1388" s="245">
        <v>42587</v>
      </c>
      <c r="D1388" s="177">
        <v>943119</v>
      </c>
      <c r="E1388" s="177">
        <v>419164</v>
      </c>
      <c r="F1388" s="177">
        <v>523955</v>
      </c>
      <c r="G1388" s="177">
        <v>628746</v>
      </c>
      <c r="H1388" s="177">
        <v>178607</v>
      </c>
    </row>
    <row r="1389" spans="3:8" x14ac:dyDescent="0.2">
      <c r="C1389" s="245">
        <v>42588</v>
      </c>
      <c r="D1389" s="177">
        <v>943119</v>
      </c>
      <c r="E1389" s="177">
        <v>419164</v>
      </c>
      <c r="F1389" s="177">
        <v>523955</v>
      </c>
      <c r="G1389" s="177">
        <v>628746</v>
      </c>
      <c r="H1389" s="177">
        <v>178607</v>
      </c>
    </row>
    <row r="1390" spans="3:8" x14ac:dyDescent="0.2">
      <c r="C1390" s="245">
        <v>42589</v>
      </c>
      <c r="D1390" s="177">
        <v>943119</v>
      </c>
      <c r="E1390" s="177">
        <v>419164</v>
      </c>
      <c r="F1390" s="177">
        <v>523955</v>
      </c>
      <c r="G1390" s="177">
        <v>628746</v>
      </c>
      <c r="H1390" s="177">
        <v>178607</v>
      </c>
    </row>
    <row r="1391" spans="3:8" x14ac:dyDescent="0.2">
      <c r="C1391" s="245">
        <v>42590</v>
      </c>
      <c r="D1391" s="177">
        <v>943119</v>
      </c>
      <c r="E1391" s="177">
        <v>419164</v>
      </c>
      <c r="F1391" s="177">
        <v>523955</v>
      </c>
      <c r="G1391" s="177">
        <v>628746</v>
      </c>
      <c r="H1391" s="177">
        <v>178607</v>
      </c>
    </row>
    <row r="1392" spans="3:8" x14ac:dyDescent="0.2">
      <c r="C1392" s="245">
        <v>42591</v>
      </c>
      <c r="D1392" s="177">
        <v>943119</v>
      </c>
      <c r="E1392" s="177">
        <v>419164</v>
      </c>
      <c r="F1392" s="177">
        <v>523955</v>
      </c>
      <c r="G1392" s="177">
        <v>628746</v>
      </c>
      <c r="H1392" s="177">
        <v>178607</v>
      </c>
    </row>
    <row r="1393" spans="3:8" x14ac:dyDescent="0.2">
      <c r="C1393" s="245">
        <v>42592</v>
      </c>
      <c r="D1393" s="177">
        <v>943119</v>
      </c>
      <c r="E1393" s="177">
        <v>419164</v>
      </c>
      <c r="F1393" s="177">
        <v>523955</v>
      </c>
      <c r="G1393" s="177">
        <v>628746</v>
      </c>
      <c r="H1393" s="177">
        <v>178607</v>
      </c>
    </row>
    <row r="1394" spans="3:8" x14ac:dyDescent="0.2">
      <c r="C1394" s="245">
        <v>42593</v>
      </c>
      <c r="D1394" s="177">
        <v>943119</v>
      </c>
      <c r="E1394" s="177">
        <v>419164</v>
      </c>
      <c r="F1394" s="177">
        <v>523955</v>
      </c>
      <c r="G1394" s="177">
        <v>628746</v>
      </c>
      <c r="H1394" s="177">
        <v>178607</v>
      </c>
    </row>
    <row r="1395" spans="3:8" x14ac:dyDescent="0.2">
      <c r="C1395" s="245">
        <v>42594</v>
      </c>
      <c r="D1395" s="177">
        <v>943119</v>
      </c>
      <c r="E1395" s="177">
        <v>419164</v>
      </c>
      <c r="F1395" s="177">
        <v>523955</v>
      </c>
      <c r="G1395" s="177">
        <v>628746</v>
      </c>
      <c r="H1395" s="177">
        <v>178607</v>
      </c>
    </row>
    <row r="1396" spans="3:8" x14ac:dyDescent="0.2">
      <c r="C1396" s="245">
        <v>42595</v>
      </c>
      <c r="D1396" s="177">
        <v>943119</v>
      </c>
      <c r="E1396" s="177">
        <v>419164</v>
      </c>
      <c r="F1396" s="177">
        <v>523955</v>
      </c>
      <c r="G1396" s="177">
        <v>628746</v>
      </c>
      <c r="H1396" s="177">
        <v>178607</v>
      </c>
    </row>
    <row r="1397" spans="3:8" x14ac:dyDescent="0.2">
      <c r="C1397" s="245">
        <v>42596</v>
      </c>
      <c r="D1397" s="177">
        <v>943119</v>
      </c>
      <c r="E1397" s="177">
        <v>419164</v>
      </c>
      <c r="F1397" s="177">
        <v>523955</v>
      </c>
      <c r="G1397" s="177">
        <v>628746</v>
      </c>
      <c r="H1397" s="177">
        <v>178607</v>
      </c>
    </row>
    <row r="1398" spans="3:8" x14ac:dyDescent="0.2">
      <c r="C1398" s="245">
        <v>42597</v>
      </c>
      <c r="D1398" s="177">
        <v>943119</v>
      </c>
      <c r="E1398" s="177">
        <v>419164</v>
      </c>
      <c r="F1398" s="177">
        <v>523955</v>
      </c>
      <c r="G1398" s="177">
        <v>628746</v>
      </c>
      <c r="H1398" s="177">
        <v>178607</v>
      </c>
    </row>
    <row r="1399" spans="3:8" x14ac:dyDescent="0.2">
      <c r="C1399" s="245">
        <v>42598</v>
      </c>
      <c r="D1399" s="177">
        <v>943119</v>
      </c>
      <c r="E1399" s="177">
        <v>419164</v>
      </c>
      <c r="F1399" s="177">
        <v>523955</v>
      </c>
      <c r="G1399" s="177">
        <v>628746</v>
      </c>
      <c r="H1399" s="177">
        <v>178607</v>
      </c>
    </row>
    <row r="1400" spans="3:8" x14ac:dyDescent="0.2">
      <c r="C1400" s="245">
        <v>42599</v>
      </c>
      <c r="D1400" s="177">
        <v>943119</v>
      </c>
      <c r="E1400" s="177">
        <v>419164</v>
      </c>
      <c r="F1400" s="177">
        <v>523955</v>
      </c>
      <c r="G1400" s="177">
        <v>628746</v>
      </c>
      <c r="H1400" s="177">
        <v>178607</v>
      </c>
    </row>
    <row r="1401" spans="3:8" x14ac:dyDescent="0.2">
      <c r="C1401" s="245">
        <v>42600</v>
      </c>
      <c r="D1401" s="177">
        <v>943119</v>
      </c>
      <c r="E1401" s="177">
        <v>419164</v>
      </c>
      <c r="F1401" s="177">
        <v>523955</v>
      </c>
      <c r="G1401" s="177">
        <v>628746</v>
      </c>
      <c r="H1401" s="177">
        <v>178607</v>
      </c>
    </row>
    <row r="1402" spans="3:8" x14ac:dyDescent="0.2">
      <c r="C1402" s="245">
        <v>42601</v>
      </c>
      <c r="D1402" s="177">
        <v>943119</v>
      </c>
      <c r="E1402" s="177">
        <v>419164</v>
      </c>
      <c r="F1402" s="177">
        <v>523955</v>
      </c>
      <c r="G1402" s="177">
        <v>628746</v>
      </c>
      <c r="H1402" s="177">
        <v>178607</v>
      </c>
    </row>
    <row r="1403" spans="3:8" x14ac:dyDescent="0.2">
      <c r="C1403" s="245">
        <v>42602</v>
      </c>
      <c r="D1403" s="177">
        <v>943119</v>
      </c>
      <c r="E1403" s="177">
        <v>419164</v>
      </c>
      <c r="F1403" s="177">
        <v>523955</v>
      </c>
      <c r="G1403" s="177">
        <v>628746</v>
      </c>
      <c r="H1403" s="177">
        <v>178607</v>
      </c>
    </row>
    <row r="1404" spans="3:8" x14ac:dyDescent="0.2">
      <c r="C1404" s="245">
        <v>42603</v>
      </c>
      <c r="D1404" s="177">
        <v>943119</v>
      </c>
      <c r="E1404" s="177">
        <v>419164</v>
      </c>
      <c r="F1404" s="177">
        <v>523955</v>
      </c>
      <c r="G1404" s="177">
        <v>628746</v>
      </c>
      <c r="H1404" s="177">
        <v>178607</v>
      </c>
    </row>
    <row r="1405" spans="3:8" x14ac:dyDescent="0.2">
      <c r="C1405" s="245">
        <v>42604</v>
      </c>
      <c r="D1405" s="177">
        <v>943119</v>
      </c>
      <c r="E1405" s="177">
        <v>419164</v>
      </c>
      <c r="F1405" s="177">
        <v>523955</v>
      </c>
      <c r="G1405" s="177">
        <v>628746</v>
      </c>
      <c r="H1405" s="177">
        <v>178607</v>
      </c>
    </row>
    <row r="1406" spans="3:8" x14ac:dyDescent="0.2">
      <c r="C1406" s="245">
        <v>42605</v>
      </c>
      <c r="D1406" s="177">
        <v>943119</v>
      </c>
      <c r="E1406" s="177">
        <v>419164</v>
      </c>
      <c r="F1406" s="177">
        <v>523955</v>
      </c>
      <c r="G1406" s="177">
        <v>628746</v>
      </c>
      <c r="H1406" s="177">
        <v>178607</v>
      </c>
    </row>
    <row r="1407" spans="3:8" x14ac:dyDescent="0.2">
      <c r="C1407" s="245">
        <v>42606</v>
      </c>
      <c r="D1407" s="177">
        <v>943119</v>
      </c>
      <c r="E1407" s="177">
        <v>419164</v>
      </c>
      <c r="F1407" s="177">
        <v>523955</v>
      </c>
      <c r="G1407" s="177">
        <v>628746</v>
      </c>
      <c r="H1407" s="177">
        <v>178607</v>
      </c>
    </row>
    <row r="1408" spans="3:8" x14ac:dyDescent="0.2">
      <c r="C1408" s="245">
        <v>42607</v>
      </c>
      <c r="D1408" s="177">
        <v>943119</v>
      </c>
      <c r="E1408" s="177">
        <v>419164</v>
      </c>
      <c r="F1408" s="177">
        <v>523955</v>
      </c>
      <c r="G1408" s="177">
        <v>628746</v>
      </c>
      <c r="H1408" s="177">
        <v>178607</v>
      </c>
    </row>
    <row r="1409" spans="3:8" x14ac:dyDescent="0.2">
      <c r="C1409" s="245">
        <v>42608</v>
      </c>
      <c r="D1409" s="177">
        <v>943119</v>
      </c>
      <c r="E1409" s="177">
        <v>419164</v>
      </c>
      <c r="F1409" s="177">
        <v>523955</v>
      </c>
      <c r="G1409" s="177">
        <v>628746</v>
      </c>
      <c r="H1409" s="177">
        <v>178607</v>
      </c>
    </row>
    <row r="1410" spans="3:8" x14ac:dyDescent="0.2">
      <c r="C1410" s="245">
        <v>42609</v>
      </c>
      <c r="D1410" s="177">
        <v>943119</v>
      </c>
      <c r="E1410" s="177">
        <v>419164</v>
      </c>
      <c r="F1410" s="177">
        <v>523955</v>
      </c>
      <c r="G1410" s="177">
        <v>628746</v>
      </c>
      <c r="H1410" s="177">
        <v>178607</v>
      </c>
    </row>
    <row r="1411" spans="3:8" x14ac:dyDescent="0.2">
      <c r="C1411" s="245">
        <v>42610</v>
      </c>
      <c r="D1411" s="177">
        <v>943119</v>
      </c>
      <c r="E1411" s="177">
        <v>419164</v>
      </c>
      <c r="F1411" s="177">
        <v>523955</v>
      </c>
      <c r="G1411" s="177">
        <v>628746</v>
      </c>
      <c r="H1411" s="177">
        <v>178607</v>
      </c>
    </row>
    <row r="1412" spans="3:8" x14ac:dyDescent="0.2">
      <c r="C1412" s="245">
        <v>42611</v>
      </c>
      <c r="D1412" s="177">
        <v>943119</v>
      </c>
      <c r="E1412" s="177">
        <v>419164</v>
      </c>
      <c r="F1412" s="177">
        <v>523955</v>
      </c>
      <c r="G1412" s="177">
        <v>628746</v>
      </c>
      <c r="H1412" s="177">
        <v>178607</v>
      </c>
    </row>
    <row r="1413" spans="3:8" x14ac:dyDescent="0.2">
      <c r="C1413" s="245">
        <v>42612</v>
      </c>
      <c r="D1413" s="177">
        <v>943119</v>
      </c>
      <c r="E1413" s="177">
        <v>419164</v>
      </c>
      <c r="F1413" s="177">
        <v>523955</v>
      </c>
      <c r="G1413" s="177">
        <v>628746</v>
      </c>
      <c r="H1413" s="177">
        <v>178607</v>
      </c>
    </row>
    <row r="1414" spans="3:8" x14ac:dyDescent="0.2">
      <c r="C1414" s="245">
        <v>42613</v>
      </c>
      <c r="D1414" s="177">
        <v>943119</v>
      </c>
      <c r="E1414" s="177">
        <v>419164</v>
      </c>
      <c r="F1414" s="177">
        <v>523955</v>
      </c>
      <c r="G1414" s="177">
        <v>628746</v>
      </c>
      <c r="H1414" s="177">
        <v>178607</v>
      </c>
    </row>
    <row r="1415" spans="3:8" x14ac:dyDescent="0.2">
      <c r="C1415" s="245">
        <v>42614</v>
      </c>
      <c r="D1415" s="179">
        <v>1090945</v>
      </c>
      <c r="E1415" s="177">
        <v>484865</v>
      </c>
      <c r="F1415" s="177">
        <v>606081</v>
      </c>
      <c r="G1415" s="177">
        <v>727297</v>
      </c>
      <c r="H1415" s="177">
        <v>206602</v>
      </c>
    </row>
    <row r="1416" spans="3:8" x14ac:dyDescent="0.2">
      <c r="C1416" s="245">
        <v>42615</v>
      </c>
      <c r="D1416" s="179">
        <v>1090945</v>
      </c>
      <c r="E1416" s="177">
        <v>484865</v>
      </c>
      <c r="F1416" s="177">
        <v>606081</v>
      </c>
      <c r="G1416" s="177">
        <v>727297</v>
      </c>
      <c r="H1416" s="177">
        <v>206602</v>
      </c>
    </row>
    <row r="1417" spans="3:8" x14ac:dyDescent="0.2">
      <c r="C1417" s="245">
        <v>42616</v>
      </c>
      <c r="D1417" s="179">
        <v>1090945</v>
      </c>
      <c r="E1417" s="177">
        <v>484865</v>
      </c>
      <c r="F1417" s="177">
        <v>606081</v>
      </c>
      <c r="G1417" s="177">
        <v>727297</v>
      </c>
      <c r="H1417" s="177">
        <v>206602</v>
      </c>
    </row>
    <row r="1418" spans="3:8" x14ac:dyDescent="0.2">
      <c r="C1418" s="245">
        <v>42617</v>
      </c>
      <c r="D1418" s="179">
        <v>1090945</v>
      </c>
      <c r="E1418" s="177">
        <v>484865</v>
      </c>
      <c r="F1418" s="177">
        <v>606081</v>
      </c>
      <c r="G1418" s="177">
        <v>727297</v>
      </c>
      <c r="H1418" s="177">
        <v>206602</v>
      </c>
    </row>
    <row r="1419" spans="3:8" x14ac:dyDescent="0.2">
      <c r="C1419" s="245">
        <v>42618</v>
      </c>
      <c r="D1419" s="179">
        <v>1090945</v>
      </c>
      <c r="E1419" s="177">
        <v>484865</v>
      </c>
      <c r="F1419" s="177">
        <v>606081</v>
      </c>
      <c r="G1419" s="177">
        <v>727297</v>
      </c>
      <c r="H1419" s="177">
        <v>206602</v>
      </c>
    </row>
    <row r="1420" spans="3:8" x14ac:dyDescent="0.2">
      <c r="C1420" s="245">
        <v>42619</v>
      </c>
      <c r="D1420" s="179">
        <v>1090945</v>
      </c>
      <c r="E1420" s="177">
        <v>484865</v>
      </c>
      <c r="F1420" s="177">
        <v>606081</v>
      </c>
      <c r="G1420" s="177">
        <v>727297</v>
      </c>
      <c r="H1420" s="177">
        <v>206602</v>
      </c>
    </row>
    <row r="1421" spans="3:8" x14ac:dyDescent="0.2">
      <c r="C1421" s="245">
        <v>42620</v>
      </c>
      <c r="D1421" s="179">
        <v>1090945</v>
      </c>
      <c r="E1421" s="177">
        <v>484865</v>
      </c>
      <c r="F1421" s="177">
        <v>606081</v>
      </c>
      <c r="G1421" s="177">
        <v>727297</v>
      </c>
      <c r="H1421" s="177">
        <v>206602</v>
      </c>
    </row>
    <row r="1422" spans="3:8" x14ac:dyDescent="0.2">
      <c r="C1422" s="245">
        <v>42621</v>
      </c>
      <c r="D1422" s="179">
        <v>1090945</v>
      </c>
      <c r="E1422" s="177">
        <v>484865</v>
      </c>
      <c r="F1422" s="177">
        <v>606081</v>
      </c>
      <c r="G1422" s="177">
        <v>727297</v>
      </c>
      <c r="H1422" s="177">
        <v>206602</v>
      </c>
    </row>
    <row r="1423" spans="3:8" x14ac:dyDescent="0.2">
      <c r="C1423" s="245">
        <v>42622</v>
      </c>
      <c r="D1423" s="179">
        <v>1090945</v>
      </c>
      <c r="E1423" s="177">
        <v>484865</v>
      </c>
      <c r="F1423" s="177">
        <v>606081</v>
      </c>
      <c r="G1423" s="177">
        <v>727297</v>
      </c>
      <c r="H1423" s="177">
        <v>206602</v>
      </c>
    </row>
    <row r="1424" spans="3:8" x14ac:dyDescent="0.2">
      <c r="C1424" s="245">
        <v>42623</v>
      </c>
      <c r="D1424" s="179">
        <v>1090945</v>
      </c>
      <c r="E1424" s="177">
        <v>484865</v>
      </c>
      <c r="F1424" s="177">
        <v>606081</v>
      </c>
      <c r="G1424" s="177">
        <v>727297</v>
      </c>
      <c r="H1424" s="177">
        <v>206602</v>
      </c>
    </row>
    <row r="1425" spans="3:8" x14ac:dyDescent="0.2">
      <c r="C1425" s="245">
        <v>42624</v>
      </c>
      <c r="D1425" s="179">
        <v>1090945</v>
      </c>
      <c r="E1425" s="177">
        <v>484865</v>
      </c>
      <c r="F1425" s="177">
        <v>606081</v>
      </c>
      <c r="G1425" s="177">
        <v>727297</v>
      </c>
      <c r="H1425" s="177">
        <v>206602</v>
      </c>
    </row>
    <row r="1426" spans="3:8" x14ac:dyDescent="0.2">
      <c r="C1426" s="245">
        <v>42625</v>
      </c>
      <c r="D1426" s="179">
        <v>1090945</v>
      </c>
      <c r="E1426" s="177">
        <v>484865</v>
      </c>
      <c r="F1426" s="177">
        <v>606081</v>
      </c>
      <c r="G1426" s="177">
        <v>727297</v>
      </c>
      <c r="H1426" s="177">
        <v>206602</v>
      </c>
    </row>
    <row r="1427" spans="3:8" x14ac:dyDescent="0.2">
      <c r="C1427" s="245">
        <v>42626</v>
      </c>
      <c r="D1427" s="179">
        <v>1090945</v>
      </c>
      <c r="E1427" s="177">
        <v>484865</v>
      </c>
      <c r="F1427" s="177">
        <v>606081</v>
      </c>
      <c r="G1427" s="177">
        <v>727297</v>
      </c>
      <c r="H1427" s="177">
        <v>206602</v>
      </c>
    </row>
    <row r="1428" spans="3:8" x14ac:dyDescent="0.2">
      <c r="C1428" s="245">
        <v>42627</v>
      </c>
      <c r="D1428" s="179">
        <v>1090945</v>
      </c>
      <c r="E1428" s="177">
        <v>484865</v>
      </c>
      <c r="F1428" s="177">
        <v>606081</v>
      </c>
      <c r="G1428" s="177">
        <v>727297</v>
      </c>
      <c r="H1428" s="177">
        <v>206602</v>
      </c>
    </row>
    <row r="1429" spans="3:8" x14ac:dyDescent="0.2">
      <c r="C1429" s="245">
        <v>42628</v>
      </c>
      <c r="D1429" s="179">
        <v>1090945</v>
      </c>
      <c r="E1429" s="177">
        <v>484865</v>
      </c>
      <c r="F1429" s="177">
        <v>606081</v>
      </c>
      <c r="G1429" s="177">
        <v>727297</v>
      </c>
      <c r="H1429" s="177">
        <v>206602</v>
      </c>
    </row>
    <row r="1430" spans="3:8" x14ac:dyDescent="0.2">
      <c r="C1430" s="245">
        <v>42629</v>
      </c>
      <c r="D1430" s="179">
        <v>1090945</v>
      </c>
      <c r="E1430" s="177">
        <v>484865</v>
      </c>
      <c r="F1430" s="177">
        <v>606081</v>
      </c>
      <c r="G1430" s="177">
        <v>727297</v>
      </c>
      <c r="H1430" s="177">
        <v>206602</v>
      </c>
    </row>
    <row r="1431" spans="3:8" x14ac:dyDescent="0.2">
      <c r="C1431" s="245">
        <v>42630</v>
      </c>
      <c r="D1431" s="179">
        <v>1090945</v>
      </c>
      <c r="E1431" s="177">
        <v>484865</v>
      </c>
      <c r="F1431" s="177">
        <v>606081</v>
      </c>
      <c r="G1431" s="177">
        <v>727297</v>
      </c>
      <c r="H1431" s="177">
        <v>206602</v>
      </c>
    </row>
    <row r="1432" spans="3:8" x14ac:dyDescent="0.2">
      <c r="C1432" s="245">
        <v>42631</v>
      </c>
      <c r="D1432" s="179">
        <v>1090945</v>
      </c>
      <c r="E1432" s="177">
        <v>484865</v>
      </c>
      <c r="F1432" s="177">
        <v>606081</v>
      </c>
      <c r="G1432" s="177">
        <v>727297</v>
      </c>
      <c r="H1432" s="177">
        <v>206602</v>
      </c>
    </row>
    <row r="1433" spans="3:8" x14ac:dyDescent="0.2">
      <c r="C1433" s="245">
        <v>42632</v>
      </c>
      <c r="D1433" s="179">
        <v>1090945</v>
      </c>
      <c r="E1433" s="177">
        <v>484865</v>
      </c>
      <c r="F1433" s="177">
        <v>606081</v>
      </c>
      <c r="G1433" s="177">
        <v>727297</v>
      </c>
      <c r="H1433" s="177">
        <v>206602</v>
      </c>
    </row>
    <row r="1434" spans="3:8" x14ac:dyDescent="0.2">
      <c r="C1434" s="245">
        <v>42633</v>
      </c>
      <c r="D1434" s="179">
        <v>1090945</v>
      </c>
      <c r="E1434" s="177">
        <v>484865</v>
      </c>
      <c r="F1434" s="177">
        <v>606081</v>
      </c>
      <c r="G1434" s="177">
        <v>727297</v>
      </c>
      <c r="H1434" s="177">
        <v>206602</v>
      </c>
    </row>
    <row r="1435" spans="3:8" x14ac:dyDescent="0.2">
      <c r="C1435" s="245">
        <v>42634</v>
      </c>
      <c r="D1435" s="179">
        <v>1090945</v>
      </c>
      <c r="E1435" s="177">
        <v>484865</v>
      </c>
      <c r="F1435" s="177">
        <v>606081</v>
      </c>
      <c r="G1435" s="177">
        <v>727297</v>
      </c>
      <c r="H1435" s="177">
        <v>206602</v>
      </c>
    </row>
    <row r="1436" spans="3:8" x14ac:dyDescent="0.2">
      <c r="C1436" s="245">
        <v>42635</v>
      </c>
      <c r="D1436" s="179">
        <v>1090945</v>
      </c>
      <c r="E1436" s="177">
        <v>484865</v>
      </c>
      <c r="F1436" s="177">
        <v>606081</v>
      </c>
      <c r="G1436" s="177">
        <v>727297</v>
      </c>
      <c r="H1436" s="177">
        <v>206602</v>
      </c>
    </row>
    <row r="1437" spans="3:8" x14ac:dyDescent="0.2">
      <c r="C1437" s="245">
        <v>42636</v>
      </c>
      <c r="D1437" s="179">
        <v>1090945</v>
      </c>
      <c r="E1437" s="177">
        <v>484865</v>
      </c>
      <c r="F1437" s="177">
        <v>606081</v>
      </c>
      <c r="G1437" s="177">
        <v>727297</v>
      </c>
      <c r="H1437" s="177">
        <v>206602</v>
      </c>
    </row>
    <row r="1438" spans="3:8" x14ac:dyDescent="0.2">
      <c r="C1438" s="245">
        <v>42637</v>
      </c>
      <c r="D1438" s="179">
        <v>1090945</v>
      </c>
      <c r="E1438" s="177">
        <v>484865</v>
      </c>
      <c r="F1438" s="177">
        <v>606081</v>
      </c>
      <c r="G1438" s="177">
        <v>727297</v>
      </c>
      <c r="H1438" s="177">
        <v>206602</v>
      </c>
    </row>
    <row r="1439" spans="3:8" x14ac:dyDescent="0.2">
      <c r="C1439" s="245">
        <v>42638</v>
      </c>
      <c r="D1439" s="179">
        <v>1090945</v>
      </c>
      <c r="E1439" s="177">
        <v>484865</v>
      </c>
      <c r="F1439" s="177">
        <v>606081</v>
      </c>
      <c r="G1439" s="177">
        <v>727297</v>
      </c>
      <c r="H1439" s="177">
        <v>206602</v>
      </c>
    </row>
    <row r="1440" spans="3:8" x14ac:dyDescent="0.2">
      <c r="C1440" s="245">
        <v>42639</v>
      </c>
      <c r="D1440" s="179">
        <v>1090945</v>
      </c>
      <c r="E1440" s="177">
        <v>484865</v>
      </c>
      <c r="F1440" s="177">
        <v>606081</v>
      </c>
      <c r="G1440" s="177">
        <v>727297</v>
      </c>
      <c r="H1440" s="177">
        <v>206602</v>
      </c>
    </row>
    <row r="1441" spans="3:8" x14ac:dyDescent="0.2">
      <c r="C1441" s="245">
        <v>42640</v>
      </c>
      <c r="D1441" s="179">
        <v>1090945</v>
      </c>
      <c r="E1441" s="177">
        <v>484865</v>
      </c>
      <c r="F1441" s="177">
        <v>606081</v>
      </c>
      <c r="G1441" s="177">
        <v>727297</v>
      </c>
      <c r="H1441" s="177">
        <v>206602</v>
      </c>
    </row>
    <row r="1442" spans="3:8" x14ac:dyDescent="0.2">
      <c r="C1442" s="245">
        <v>42641</v>
      </c>
      <c r="D1442" s="179">
        <v>1090945</v>
      </c>
      <c r="E1442" s="177">
        <v>484865</v>
      </c>
      <c r="F1442" s="177">
        <v>606081</v>
      </c>
      <c r="G1442" s="177">
        <v>727297</v>
      </c>
      <c r="H1442" s="177">
        <v>206602</v>
      </c>
    </row>
    <row r="1443" spans="3:8" x14ac:dyDescent="0.2">
      <c r="C1443" s="245">
        <v>42642</v>
      </c>
      <c r="D1443" s="179">
        <v>1090945</v>
      </c>
      <c r="E1443" s="177">
        <v>484865</v>
      </c>
      <c r="F1443" s="177">
        <v>606081</v>
      </c>
      <c r="G1443" s="177">
        <v>727297</v>
      </c>
      <c r="H1443" s="177">
        <v>206602</v>
      </c>
    </row>
    <row r="1444" spans="3:8" x14ac:dyDescent="0.2">
      <c r="C1444" s="245">
        <v>42643</v>
      </c>
      <c r="D1444" s="179">
        <v>1090945</v>
      </c>
      <c r="E1444" s="177">
        <v>484865</v>
      </c>
      <c r="F1444" s="177">
        <v>606081</v>
      </c>
      <c r="G1444" s="177">
        <v>727297</v>
      </c>
      <c r="H1444" s="177">
        <v>206602</v>
      </c>
    </row>
    <row r="1445" spans="3:8" x14ac:dyDescent="0.2">
      <c r="C1445" s="245">
        <v>42644</v>
      </c>
      <c r="D1445" s="179">
        <v>1090945</v>
      </c>
      <c r="E1445" s="177">
        <v>484865</v>
      </c>
      <c r="F1445" s="177">
        <v>606081</v>
      </c>
      <c r="G1445" s="177">
        <v>727297</v>
      </c>
      <c r="H1445" s="177">
        <v>206602</v>
      </c>
    </row>
    <row r="1446" spans="3:8" x14ac:dyDescent="0.2">
      <c r="C1446" s="245">
        <v>42645</v>
      </c>
      <c r="D1446" s="179">
        <v>1090945</v>
      </c>
      <c r="E1446" s="177">
        <v>484865</v>
      </c>
      <c r="F1446" s="177">
        <v>606081</v>
      </c>
      <c r="G1446" s="177">
        <v>727297</v>
      </c>
      <c r="H1446" s="177">
        <v>206602</v>
      </c>
    </row>
    <row r="1447" spans="3:8" x14ac:dyDescent="0.2">
      <c r="C1447" s="245">
        <v>42646</v>
      </c>
      <c r="D1447" s="179">
        <v>1090945</v>
      </c>
      <c r="E1447" s="177">
        <v>484865</v>
      </c>
      <c r="F1447" s="177">
        <v>606081</v>
      </c>
      <c r="G1447" s="177">
        <v>727297</v>
      </c>
      <c r="H1447" s="177">
        <v>206602</v>
      </c>
    </row>
    <row r="1448" spans="3:8" x14ac:dyDescent="0.2">
      <c r="C1448" s="245">
        <v>42647</v>
      </c>
      <c r="D1448" s="179">
        <v>1090945</v>
      </c>
      <c r="E1448" s="177">
        <v>484865</v>
      </c>
      <c r="F1448" s="177">
        <v>606081</v>
      </c>
      <c r="G1448" s="177">
        <v>727297</v>
      </c>
      <c r="H1448" s="177">
        <v>206602</v>
      </c>
    </row>
    <row r="1449" spans="3:8" x14ac:dyDescent="0.2">
      <c r="C1449" s="245">
        <v>42648</v>
      </c>
      <c r="D1449" s="179">
        <v>1090945</v>
      </c>
      <c r="E1449" s="177">
        <v>484865</v>
      </c>
      <c r="F1449" s="177">
        <v>606081</v>
      </c>
      <c r="G1449" s="177">
        <v>727297</v>
      </c>
      <c r="H1449" s="177">
        <v>206602</v>
      </c>
    </row>
    <row r="1450" spans="3:8" x14ac:dyDescent="0.2">
      <c r="C1450" s="245">
        <v>42649</v>
      </c>
      <c r="D1450" s="179">
        <v>1090945</v>
      </c>
      <c r="E1450" s="177">
        <v>484865</v>
      </c>
      <c r="F1450" s="177">
        <v>606081</v>
      </c>
      <c r="G1450" s="177">
        <v>727297</v>
      </c>
      <c r="H1450" s="177">
        <v>206602</v>
      </c>
    </row>
    <row r="1451" spans="3:8" x14ac:dyDescent="0.2">
      <c r="C1451" s="245">
        <v>42650</v>
      </c>
      <c r="D1451" s="179">
        <v>1090945</v>
      </c>
      <c r="E1451" s="177">
        <v>484865</v>
      </c>
      <c r="F1451" s="177">
        <v>606081</v>
      </c>
      <c r="G1451" s="177">
        <v>727297</v>
      </c>
      <c r="H1451" s="177">
        <v>206602</v>
      </c>
    </row>
    <row r="1452" spans="3:8" x14ac:dyDescent="0.2">
      <c r="C1452" s="245">
        <v>42651</v>
      </c>
      <c r="D1452" s="179">
        <v>1090945</v>
      </c>
      <c r="E1452" s="177">
        <v>484865</v>
      </c>
      <c r="F1452" s="177">
        <v>606081</v>
      </c>
      <c r="G1452" s="177">
        <v>727297</v>
      </c>
      <c r="H1452" s="177">
        <v>206602</v>
      </c>
    </row>
    <row r="1453" spans="3:8" x14ac:dyDescent="0.2">
      <c r="C1453" s="245">
        <v>42652</v>
      </c>
      <c r="D1453" s="179">
        <v>1090945</v>
      </c>
      <c r="E1453" s="177">
        <v>484865</v>
      </c>
      <c r="F1453" s="177">
        <v>606081</v>
      </c>
      <c r="G1453" s="177">
        <v>727297</v>
      </c>
      <c r="H1453" s="177">
        <v>206602</v>
      </c>
    </row>
    <row r="1454" spans="3:8" x14ac:dyDescent="0.2">
      <c r="C1454" s="245">
        <v>42653</v>
      </c>
      <c r="D1454" s="179">
        <v>1090945</v>
      </c>
      <c r="E1454" s="177">
        <v>484865</v>
      </c>
      <c r="F1454" s="177">
        <v>606081</v>
      </c>
      <c r="G1454" s="177">
        <v>727297</v>
      </c>
      <c r="H1454" s="177">
        <v>206602</v>
      </c>
    </row>
    <row r="1455" spans="3:8" x14ac:dyDescent="0.2">
      <c r="C1455" s="245">
        <v>42654</v>
      </c>
      <c r="D1455" s="179">
        <v>1090945</v>
      </c>
      <c r="E1455" s="177">
        <v>484865</v>
      </c>
      <c r="F1455" s="177">
        <v>606081</v>
      </c>
      <c r="G1455" s="177">
        <v>727297</v>
      </c>
      <c r="H1455" s="177">
        <v>206602</v>
      </c>
    </row>
    <row r="1456" spans="3:8" x14ac:dyDescent="0.2">
      <c r="C1456" s="245">
        <v>42655</v>
      </c>
      <c r="D1456" s="179">
        <v>1090945</v>
      </c>
      <c r="E1456" s="177">
        <v>484865</v>
      </c>
      <c r="F1456" s="177">
        <v>606081</v>
      </c>
      <c r="G1456" s="177">
        <v>727297</v>
      </c>
      <c r="H1456" s="177">
        <v>206602</v>
      </c>
    </row>
    <row r="1457" spans="3:8" x14ac:dyDescent="0.2">
      <c r="C1457" s="245">
        <v>42656</v>
      </c>
      <c r="D1457" s="179">
        <v>1090945</v>
      </c>
      <c r="E1457" s="177">
        <v>484865</v>
      </c>
      <c r="F1457" s="177">
        <v>606081</v>
      </c>
      <c r="G1457" s="177">
        <v>727297</v>
      </c>
      <c r="H1457" s="177">
        <v>206602</v>
      </c>
    </row>
    <row r="1458" spans="3:8" x14ac:dyDescent="0.2">
      <c r="C1458" s="245">
        <v>42657</v>
      </c>
      <c r="D1458" s="179">
        <v>1090945</v>
      </c>
      <c r="E1458" s="177">
        <v>484865</v>
      </c>
      <c r="F1458" s="177">
        <v>606081</v>
      </c>
      <c r="G1458" s="177">
        <v>727297</v>
      </c>
      <c r="H1458" s="177">
        <v>206602</v>
      </c>
    </row>
    <row r="1459" spans="3:8" x14ac:dyDescent="0.2">
      <c r="C1459" s="245">
        <v>42658</v>
      </c>
      <c r="D1459" s="179">
        <v>1090945</v>
      </c>
      <c r="E1459" s="177">
        <v>484865</v>
      </c>
      <c r="F1459" s="177">
        <v>606081</v>
      </c>
      <c r="G1459" s="177">
        <v>727297</v>
      </c>
      <c r="H1459" s="177">
        <v>206602</v>
      </c>
    </row>
    <row r="1460" spans="3:8" x14ac:dyDescent="0.2">
      <c r="C1460" s="245">
        <v>42659</v>
      </c>
      <c r="D1460" s="179">
        <v>1090945</v>
      </c>
      <c r="E1460" s="177">
        <v>484865</v>
      </c>
      <c r="F1460" s="177">
        <v>606081</v>
      </c>
      <c r="G1460" s="177">
        <v>727297</v>
      </c>
      <c r="H1460" s="177">
        <v>206602</v>
      </c>
    </row>
    <row r="1461" spans="3:8" x14ac:dyDescent="0.2">
      <c r="C1461" s="245">
        <v>42660</v>
      </c>
      <c r="D1461" s="179">
        <v>1090945</v>
      </c>
      <c r="E1461" s="177">
        <v>484865</v>
      </c>
      <c r="F1461" s="177">
        <v>606081</v>
      </c>
      <c r="G1461" s="177">
        <v>727297</v>
      </c>
      <c r="H1461" s="177">
        <v>206602</v>
      </c>
    </row>
    <row r="1462" spans="3:8" x14ac:dyDescent="0.2">
      <c r="C1462" s="245">
        <v>42661</v>
      </c>
      <c r="D1462" s="179">
        <v>1090945</v>
      </c>
      <c r="E1462" s="177">
        <v>484865</v>
      </c>
      <c r="F1462" s="177">
        <v>606081</v>
      </c>
      <c r="G1462" s="177">
        <v>727297</v>
      </c>
      <c r="H1462" s="177">
        <v>206602</v>
      </c>
    </row>
    <row r="1463" spans="3:8" x14ac:dyDescent="0.2">
      <c r="C1463" s="245">
        <v>42662</v>
      </c>
      <c r="D1463" s="179">
        <v>1090945</v>
      </c>
      <c r="E1463" s="177">
        <v>484865</v>
      </c>
      <c r="F1463" s="177">
        <v>606081</v>
      </c>
      <c r="G1463" s="177">
        <v>727297</v>
      </c>
      <c r="H1463" s="177">
        <v>206602</v>
      </c>
    </row>
    <row r="1464" spans="3:8" x14ac:dyDescent="0.2">
      <c r="C1464" s="245">
        <v>42663</v>
      </c>
      <c r="D1464" s="179">
        <v>1090945</v>
      </c>
      <c r="E1464" s="177">
        <v>484865</v>
      </c>
      <c r="F1464" s="177">
        <v>606081</v>
      </c>
      <c r="G1464" s="177">
        <v>727297</v>
      </c>
      <c r="H1464" s="177">
        <v>206602</v>
      </c>
    </row>
    <row r="1465" spans="3:8" x14ac:dyDescent="0.2">
      <c r="C1465" s="245">
        <v>42664</v>
      </c>
      <c r="D1465" s="179">
        <v>1090945</v>
      </c>
      <c r="E1465" s="177">
        <v>484865</v>
      </c>
      <c r="F1465" s="177">
        <v>606081</v>
      </c>
      <c r="G1465" s="177">
        <v>727297</v>
      </c>
      <c r="H1465" s="177">
        <v>206602</v>
      </c>
    </row>
    <row r="1466" spans="3:8" x14ac:dyDescent="0.2">
      <c r="C1466" s="245">
        <v>42665</v>
      </c>
      <c r="D1466" s="179">
        <v>1090945</v>
      </c>
      <c r="E1466" s="177">
        <v>484865</v>
      </c>
      <c r="F1466" s="177">
        <v>606081</v>
      </c>
      <c r="G1466" s="177">
        <v>727297</v>
      </c>
      <c r="H1466" s="177">
        <v>206602</v>
      </c>
    </row>
    <row r="1467" spans="3:8" x14ac:dyDescent="0.2">
      <c r="C1467" s="245">
        <v>42666</v>
      </c>
      <c r="D1467" s="179">
        <v>1090945</v>
      </c>
      <c r="E1467" s="177">
        <v>484865</v>
      </c>
      <c r="F1467" s="177">
        <v>606081</v>
      </c>
      <c r="G1467" s="177">
        <v>727297</v>
      </c>
      <c r="H1467" s="177">
        <v>206602</v>
      </c>
    </row>
    <row r="1468" spans="3:8" x14ac:dyDescent="0.2">
      <c r="C1468" s="245">
        <v>42667</v>
      </c>
      <c r="D1468" s="179">
        <v>1090945</v>
      </c>
      <c r="E1468" s="177">
        <v>484865</v>
      </c>
      <c r="F1468" s="177">
        <v>606081</v>
      </c>
      <c r="G1468" s="177">
        <v>727297</v>
      </c>
      <c r="H1468" s="177">
        <v>206602</v>
      </c>
    </row>
    <row r="1469" spans="3:8" x14ac:dyDescent="0.2">
      <c r="C1469" s="245">
        <v>42668</v>
      </c>
      <c r="D1469" s="179">
        <v>1090945</v>
      </c>
      <c r="E1469" s="177">
        <v>484865</v>
      </c>
      <c r="F1469" s="177">
        <v>606081</v>
      </c>
      <c r="G1469" s="177">
        <v>727297</v>
      </c>
      <c r="H1469" s="177">
        <v>206602</v>
      </c>
    </row>
    <row r="1470" spans="3:8" x14ac:dyDescent="0.2">
      <c r="C1470" s="245">
        <v>42669</v>
      </c>
      <c r="D1470" s="179">
        <v>1090945</v>
      </c>
      <c r="E1470" s="177">
        <v>484865</v>
      </c>
      <c r="F1470" s="177">
        <v>606081</v>
      </c>
      <c r="G1470" s="177">
        <v>727297</v>
      </c>
      <c r="H1470" s="177">
        <v>206602</v>
      </c>
    </row>
    <row r="1471" spans="3:8" x14ac:dyDescent="0.2">
      <c r="C1471" s="245">
        <v>42670</v>
      </c>
      <c r="D1471" s="179">
        <v>1090945</v>
      </c>
      <c r="E1471" s="177">
        <v>484865</v>
      </c>
      <c r="F1471" s="177">
        <v>606081</v>
      </c>
      <c r="G1471" s="177">
        <v>727297</v>
      </c>
      <c r="H1471" s="177">
        <v>206602</v>
      </c>
    </row>
    <row r="1472" spans="3:8" x14ac:dyDescent="0.2">
      <c r="C1472" s="245">
        <v>42671</v>
      </c>
      <c r="D1472" s="179">
        <v>1090945</v>
      </c>
      <c r="E1472" s="177">
        <v>484865</v>
      </c>
      <c r="F1472" s="177">
        <v>606081</v>
      </c>
      <c r="G1472" s="177">
        <v>727297</v>
      </c>
      <c r="H1472" s="177">
        <v>206602</v>
      </c>
    </row>
    <row r="1473" spans="3:8" x14ac:dyDescent="0.2">
      <c r="C1473" s="245">
        <v>42672</v>
      </c>
      <c r="D1473" s="179">
        <v>1090945</v>
      </c>
      <c r="E1473" s="177">
        <v>484865</v>
      </c>
      <c r="F1473" s="177">
        <v>606081</v>
      </c>
      <c r="G1473" s="177">
        <v>727297</v>
      </c>
      <c r="H1473" s="177">
        <v>206602</v>
      </c>
    </row>
    <row r="1474" spans="3:8" x14ac:dyDescent="0.2">
      <c r="C1474" s="245">
        <v>42673</v>
      </c>
      <c r="D1474" s="179">
        <v>1090945</v>
      </c>
      <c r="E1474" s="177">
        <v>484865</v>
      </c>
      <c r="F1474" s="177">
        <v>606081</v>
      </c>
      <c r="G1474" s="177">
        <v>727297</v>
      </c>
      <c r="H1474" s="177">
        <v>206602</v>
      </c>
    </row>
    <row r="1475" spans="3:8" x14ac:dyDescent="0.2">
      <c r="C1475" s="245">
        <v>42674</v>
      </c>
      <c r="D1475" s="179">
        <v>1090945</v>
      </c>
      <c r="E1475" s="177">
        <v>484865</v>
      </c>
      <c r="F1475" s="177">
        <v>606081</v>
      </c>
      <c r="G1475" s="177">
        <v>727297</v>
      </c>
      <c r="H1475" s="177">
        <v>206602</v>
      </c>
    </row>
    <row r="1476" spans="3:8" x14ac:dyDescent="0.2">
      <c r="C1476" s="245">
        <v>42675</v>
      </c>
      <c r="D1476" s="179">
        <v>1090945</v>
      </c>
      <c r="E1476" s="177">
        <v>484865</v>
      </c>
      <c r="F1476" s="177">
        <v>606081</v>
      </c>
      <c r="G1476" s="177">
        <v>727297</v>
      </c>
      <c r="H1476" s="177">
        <v>206602</v>
      </c>
    </row>
    <row r="1477" spans="3:8" x14ac:dyDescent="0.2">
      <c r="C1477" s="245">
        <v>42676</v>
      </c>
      <c r="D1477" s="179">
        <v>1090945</v>
      </c>
      <c r="E1477" s="177">
        <v>484865</v>
      </c>
      <c r="F1477" s="177">
        <v>606081</v>
      </c>
      <c r="G1477" s="177">
        <v>727297</v>
      </c>
      <c r="H1477" s="177">
        <v>206602</v>
      </c>
    </row>
    <row r="1478" spans="3:8" x14ac:dyDescent="0.2">
      <c r="C1478" s="245">
        <v>42677</v>
      </c>
      <c r="D1478" s="179">
        <v>1090945</v>
      </c>
      <c r="E1478" s="177">
        <v>484865</v>
      </c>
      <c r="F1478" s="177">
        <v>606081</v>
      </c>
      <c r="G1478" s="177">
        <v>727297</v>
      </c>
      <c r="H1478" s="177">
        <v>206602</v>
      </c>
    </row>
    <row r="1479" spans="3:8" x14ac:dyDescent="0.2">
      <c r="C1479" s="245">
        <v>42678</v>
      </c>
      <c r="D1479" s="179">
        <v>1090945</v>
      </c>
      <c r="E1479" s="177">
        <v>484865</v>
      </c>
      <c r="F1479" s="177">
        <v>606081</v>
      </c>
      <c r="G1479" s="177">
        <v>727297</v>
      </c>
      <c r="H1479" s="177">
        <v>206602</v>
      </c>
    </row>
    <row r="1480" spans="3:8" x14ac:dyDescent="0.2">
      <c r="C1480" s="245">
        <v>42679</v>
      </c>
      <c r="D1480" s="179">
        <v>1090945</v>
      </c>
      <c r="E1480" s="177">
        <v>484865</v>
      </c>
      <c r="F1480" s="177">
        <v>606081</v>
      </c>
      <c r="G1480" s="177">
        <v>727297</v>
      </c>
      <c r="H1480" s="177">
        <v>206602</v>
      </c>
    </row>
    <row r="1481" spans="3:8" x14ac:dyDescent="0.2">
      <c r="C1481" s="245">
        <v>42680</v>
      </c>
      <c r="D1481" s="179">
        <v>1090945</v>
      </c>
      <c r="E1481" s="177">
        <v>484865</v>
      </c>
      <c r="F1481" s="177">
        <v>606081</v>
      </c>
      <c r="G1481" s="177">
        <v>727297</v>
      </c>
      <c r="H1481" s="177">
        <v>206602</v>
      </c>
    </row>
    <row r="1482" spans="3:8" x14ac:dyDescent="0.2">
      <c r="C1482" s="245">
        <v>42681</v>
      </c>
      <c r="D1482" s="179">
        <v>1090945</v>
      </c>
      <c r="E1482" s="177">
        <v>484865</v>
      </c>
      <c r="F1482" s="177">
        <v>606081</v>
      </c>
      <c r="G1482" s="177">
        <v>727297</v>
      </c>
      <c r="H1482" s="177">
        <v>206602</v>
      </c>
    </row>
    <row r="1483" spans="3:8" x14ac:dyDescent="0.2">
      <c r="C1483" s="245">
        <v>42682</v>
      </c>
      <c r="D1483" s="179">
        <v>1090945</v>
      </c>
      <c r="E1483" s="177">
        <v>484865</v>
      </c>
      <c r="F1483" s="177">
        <v>606081</v>
      </c>
      <c r="G1483" s="177">
        <v>727297</v>
      </c>
      <c r="H1483" s="177">
        <v>206602</v>
      </c>
    </row>
    <row r="1484" spans="3:8" x14ac:dyDescent="0.2">
      <c r="C1484" s="245">
        <v>42683</v>
      </c>
      <c r="D1484" s="179">
        <v>1090945</v>
      </c>
      <c r="E1484" s="177">
        <v>484865</v>
      </c>
      <c r="F1484" s="177">
        <v>606081</v>
      </c>
      <c r="G1484" s="177">
        <v>727297</v>
      </c>
      <c r="H1484" s="177">
        <v>206602</v>
      </c>
    </row>
    <row r="1485" spans="3:8" x14ac:dyDescent="0.2">
      <c r="C1485" s="245">
        <v>42684</v>
      </c>
      <c r="D1485" s="179">
        <v>1090945</v>
      </c>
      <c r="E1485" s="177">
        <v>484865</v>
      </c>
      <c r="F1485" s="177">
        <v>606081</v>
      </c>
      <c r="G1485" s="177">
        <v>727297</v>
      </c>
      <c r="H1485" s="177">
        <v>206602</v>
      </c>
    </row>
    <row r="1486" spans="3:8" x14ac:dyDescent="0.2">
      <c r="C1486" s="245">
        <v>42685</v>
      </c>
      <c r="D1486" s="179">
        <v>1090945</v>
      </c>
      <c r="E1486" s="177">
        <v>484865</v>
      </c>
      <c r="F1486" s="177">
        <v>606081</v>
      </c>
      <c r="G1486" s="177">
        <v>727297</v>
      </c>
      <c r="H1486" s="177">
        <v>206602</v>
      </c>
    </row>
    <row r="1487" spans="3:8" x14ac:dyDescent="0.2">
      <c r="C1487" s="245">
        <v>42686</v>
      </c>
      <c r="D1487" s="179">
        <v>1090945</v>
      </c>
      <c r="E1487" s="177">
        <v>484865</v>
      </c>
      <c r="F1487" s="177">
        <v>606081</v>
      </c>
      <c r="G1487" s="177">
        <v>727297</v>
      </c>
      <c r="H1487" s="177">
        <v>206602</v>
      </c>
    </row>
    <row r="1488" spans="3:8" x14ac:dyDescent="0.2">
      <c r="C1488" s="245">
        <v>42687</v>
      </c>
      <c r="D1488" s="179">
        <v>1090945</v>
      </c>
      <c r="E1488" s="177">
        <v>484865</v>
      </c>
      <c r="F1488" s="177">
        <v>606081</v>
      </c>
      <c r="G1488" s="177">
        <v>727297</v>
      </c>
      <c r="H1488" s="177">
        <v>206602</v>
      </c>
    </row>
    <row r="1489" spans="3:8" x14ac:dyDescent="0.2">
      <c r="C1489" s="245">
        <v>42688</v>
      </c>
      <c r="D1489" s="179">
        <v>1090945</v>
      </c>
      <c r="E1489" s="177">
        <v>484865</v>
      </c>
      <c r="F1489" s="177">
        <v>606081</v>
      </c>
      <c r="G1489" s="177">
        <v>727297</v>
      </c>
      <c r="H1489" s="177">
        <v>206602</v>
      </c>
    </row>
    <row r="1490" spans="3:8" x14ac:dyDescent="0.2">
      <c r="C1490" s="245">
        <v>42689</v>
      </c>
      <c r="D1490" s="179">
        <v>1090945</v>
      </c>
      <c r="E1490" s="177">
        <v>484865</v>
      </c>
      <c r="F1490" s="177">
        <v>606081</v>
      </c>
      <c r="G1490" s="177">
        <v>727297</v>
      </c>
      <c r="H1490" s="177">
        <v>206602</v>
      </c>
    </row>
    <row r="1491" spans="3:8" x14ac:dyDescent="0.2">
      <c r="C1491" s="245">
        <v>42690</v>
      </c>
      <c r="D1491" s="179">
        <v>1090945</v>
      </c>
      <c r="E1491" s="177">
        <v>484865</v>
      </c>
      <c r="F1491" s="177">
        <v>606081</v>
      </c>
      <c r="G1491" s="177">
        <v>727297</v>
      </c>
      <c r="H1491" s="177">
        <v>206602</v>
      </c>
    </row>
    <row r="1492" spans="3:8" x14ac:dyDescent="0.2">
      <c r="C1492" s="245">
        <v>42691</v>
      </c>
      <c r="D1492" s="179">
        <v>1090945</v>
      </c>
      <c r="E1492" s="177">
        <v>484865</v>
      </c>
      <c r="F1492" s="177">
        <v>606081</v>
      </c>
      <c r="G1492" s="177">
        <v>727297</v>
      </c>
      <c r="H1492" s="177">
        <v>206602</v>
      </c>
    </row>
    <row r="1493" spans="3:8" x14ac:dyDescent="0.2">
      <c r="C1493" s="245">
        <v>42692</v>
      </c>
      <c r="D1493" s="179">
        <v>1090945</v>
      </c>
      <c r="E1493" s="177">
        <v>484865</v>
      </c>
      <c r="F1493" s="177">
        <v>606081</v>
      </c>
      <c r="G1493" s="177">
        <v>727297</v>
      </c>
      <c r="H1493" s="177">
        <v>206602</v>
      </c>
    </row>
    <row r="1494" spans="3:8" x14ac:dyDescent="0.2">
      <c r="C1494" s="245">
        <v>42693</v>
      </c>
      <c r="D1494" s="179">
        <v>1090945</v>
      </c>
      <c r="E1494" s="177">
        <v>484865</v>
      </c>
      <c r="F1494" s="177">
        <v>606081</v>
      </c>
      <c r="G1494" s="177">
        <v>727297</v>
      </c>
      <c r="H1494" s="177">
        <v>206602</v>
      </c>
    </row>
    <row r="1495" spans="3:8" x14ac:dyDescent="0.2">
      <c r="C1495" s="245">
        <v>42694</v>
      </c>
      <c r="D1495" s="179">
        <v>1090945</v>
      </c>
      <c r="E1495" s="177">
        <v>484865</v>
      </c>
      <c r="F1495" s="177">
        <v>606081</v>
      </c>
      <c r="G1495" s="177">
        <v>727297</v>
      </c>
      <c r="H1495" s="177">
        <v>206602</v>
      </c>
    </row>
    <row r="1496" spans="3:8" x14ac:dyDescent="0.2">
      <c r="C1496" s="245">
        <v>42695</v>
      </c>
      <c r="D1496" s="179">
        <v>1090945</v>
      </c>
      <c r="E1496" s="177">
        <v>484865</v>
      </c>
      <c r="F1496" s="177">
        <v>606081</v>
      </c>
      <c r="G1496" s="177">
        <v>727297</v>
      </c>
      <c r="H1496" s="177">
        <v>206602</v>
      </c>
    </row>
    <row r="1497" spans="3:8" x14ac:dyDescent="0.2">
      <c r="C1497" s="245">
        <v>42696</v>
      </c>
      <c r="D1497" s="179">
        <v>1090945</v>
      </c>
      <c r="E1497" s="177">
        <v>484865</v>
      </c>
      <c r="F1497" s="177">
        <v>606081</v>
      </c>
      <c r="G1497" s="177">
        <v>727297</v>
      </c>
      <c r="H1497" s="177">
        <v>206602</v>
      </c>
    </row>
    <row r="1498" spans="3:8" x14ac:dyDescent="0.2">
      <c r="C1498" s="245">
        <v>42697</v>
      </c>
      <c r="D1498" s="179">
        <v>1090945</v>
      </c>
      <c r="E1498" s="177">
        <v>484865</v>
      </c>
      <c r="F1498" s="177">
        <v>606081</v>
      </c>
      <c r="G1498" s="177">
        <v>727297</v>
      </c>
      <c r="H1498" s="177">
        <v>206602</v>
      </c>
    </row>
    <row r="1499" spans="3:8" x14ac:dyDescent="0.2">
      <c r="C1499" s="245">
        <v>42698</v>
      </c>
      <c r="D1499" s="179">
        <v>1090945</v>
      </c>
      <c r="E1499" s="177">
        <v>484865</v>
      </c>
      <c r="F1499" s="177">
        <v>606081</v>
      </c>
      <c r="G1499" s="177">
        <v>727297</v>
      </c>
      <c r="H1499" s="177">
        <v>206602</v>
      </c>
    </row>
    <row r="1500" spans="3:8" x14ac:dyDescent="0.2">
      <c r="C1500" s="245">
        <v>42699</v>
      </c>
      <c r="D1500" s="179">
        <v>1090945</v>
      </c>
      <c r="E1500" s="177">
        <v>484865</v>
      </c>
      <c r="F1500" s="177">
        <v>606081</v>
      </c>
      <c r="G1500" s="177">
        <v>727297</v>
      </c>
      <c r="H1500" s="177">
        <v>206602</v>
      </c>
    </row>
    <row r="1501" spans="3:8" x14ac:dyDescent="0.2">
      <c r="C1501" s="245">
        <v>42700</v>
      </c>
      <c r="D1501" s="179">
        <v>1090945</v>
      </c>
      <c r="E1501" s="177">
        <v>484865</v>
      </c>
      <c r="F1501" s="177">
        <v>606081</v>
      </c>
      <c r="G1501" s="177">
        <v>727297</v>
      </c>
      <c r="H1501" s="177">
        <v>206602</v>
      </c>
    </row>
    <row r="1502" spans="3:8" x14ac:dyDescent="0.2">
      <c r="C1502" s="245">
        <v>42701</v>
      </c>
      <c r="D1502" s="179">
        <v>1090945</v>
      </c>
      <c r="E1502" s="177">
        <v>484865</v>
      </c>
      <c r="F1502" s="177">
        <v>606081</v>
      </c>
      <c r="G1502" s="177">
        <v>727297</v>
      </c>
      <c r="H1502" s="177">
        <v>206602</v>
      </c>
    </row>
    <row r="1503" spans="3:8" x14ac:dyDescent="0.2">
      <c r="C1503" s="245">
        <v>42702</v>
      </c>
      <c r="D1503" s="179">
        <v>1090945</v>
      </c>
      <c r="E1503" s="177">
        <v>484865</v>
      </c>
      <c r="F1503" s="177">
        <v>606081</v>
      </c>
      <c r="G1503" s="177">
        <v>727297</v>
      </c>
      <c r="H1503" s="177">
        <v>206602</v>
      </c>
    </row>
    <row r="1504" spans="3:8" x14ac:dyDescent="0.2">
      <c r="C1504" s="245">
        <v>42703</v>
      </c>
      <c r="D1504" s="179">
        <v>1090945</v>
      </c>
      <c r="E1504" s="177">
        <v>484865</v>
      </c>
      <c r="F1504" s="177">
        <v>606081</v>
      </c>
      <c r="G1504" s="177">
        <v>727297</v>
      </c>
      <c r="H1504" s="177">
        <v>206602</v>
      </c>
    </row>
    <row r="1505" spans="3:8" x14ac:dyDescent="0.2">
      <c r="C1505" s="245">
        <v>42704</v>
      </c>
      <c r="D1505" s="179">
        <v>1090945</v>
      </c>
      <c r="E1505" s="177">
        <v>484865</v>
      </c>
      <c r="F1505" s="177">
        <v>606081</v>
      </c>
      <c r="G1505" s="177">
        <v>727297</v>
      </c>
      <c r="H1505" s="177">
        <v>206602</v>
      </c>
    </row>
    <row r="1506" spans="3:8" x14ac:dyDescent="0.2">
      <c r="C1506" s="245">
        <v>42705</v>
      </c>
      <c r="D1506" s="179">
        <v>1090945</v>
      </c>
      <c r="E1506" s="177">
        <v>484865</v>
      </c>
      <c r="F1506" s="177">
        <v>606081</v>
      </c>
      <c r="G1506" s="177">
        <v>727297</v>
      </c>
      <c r="H1506" s="177">
        <v>206602</v>
      </c>
    </row>
    <row r="1507" spans="3:8" x14ac:dyDescent="0.2">
      <c r="C1507" s="245">
        <v>42706</v>
      </c>
      <c r="D1507" s="179">
        <v>1090945</v>
      </c>
      <c r="E1507" s="177">
        <v>484865</v>
      </c>
      <c r="F1507" s="177">
        <v>606081</v>
      </c>
      <c r="G1507" s="177">
        <v>727297</v>
      </c>
      <c r="H1507" s="177">
        <v>206602</v>
      </c>
    </row>
    <row r="1508" spans="3:8" x14ac:dyDescent="0.2">
      <c r="C1508" s="245">
        <v>42707</v>
      </c>
      <c r="D1508" s="179">
        <v>1090945</v>
      </c>
      <c r="E1508" s="177">
        <v>484865</v>
      </c>
      <c r="F1508" s="177">
        <v>606081</v>
      </c>
      <c r="G1508" s="177">
        <v>727297</v>
      </c>
      <c r="H1508" s="177">
        <v>206602</v>
      </c>
    </row>
    <row r="1509" spans="3:8" x14ac:dyDescent="0.2">
      <c r="C1509" s="245">
        <v>42708</v>
      </c>
      <c r="D1509" s="179">
        <v>1090945</v>
      </c>
      <c r="E1509" s="177">
        <v>484865</v>
      </c>
      <c r="F1509" s="177">
        <v>606081</v>
      </c>
      <c r="G1509" s="177">
        <v>727297</v>
      </c>
      <c r="H1509" s="177">
        <v>206602</v>
      </c>
    </row>
    <row r="1510" spans="3:8" x14ac:dyDescent="0.2">
      <c r="C1510" s="245">
        <v>42709</v>
      </c>
      <c r="D1510" s="179">
        <v>1090945</v>
      </c>
      <c r="E1510" s="177">
        <v>484865</v>
      </c>
      <c r="F1510" s="177">
        <v>606081</v>
      </c>
      <c r="G1510" s="177">
        <v>727297</v>
      </c>
      <c r="H1510" s="177">
        <v>206602</v>
      </c>
    </row>
    <row r="1511" spans="3:8" x14ac:dyDescent="0.2">
      <c r="C1511" s="245">
        <v>42710</v>
      </c>
      <c r="D1511" s="179">
        <v>1090945</v>
      </c>
      <c r="E1511" s="177">
        <v>484865</v>
      </c>
      <c r="F1511" s="177">
        <v>606081</v>
      </c>
      <c r="G1511" s="177">
        <v>727297</v>
      </c>
      <c r="H1511" s="177">
        <v>206602</v>
      </c>
    </row>
    <row r="1512" spans="3:8" x14ac:dyDescent="0.2">
      <c r="C1512" s="245">
        <v>42711</v>
      </c>
      <c r="D1512" s="179">
        <v>1090945</v>
      </c>
      <c r="E1512" s="177">
        <v>484865</v>
      </c>
      <c r="F1512" s="177">
        <v>606081</v>
      </c>
      <c r="G1512" s="177">
        <v>727297</v>
      </c>
      <c r="H1512" s="177">
        <v>206602</v>
      </c>
    </row>
    <row r="1513" spans="3:8" x14ac:dyDescent="0.2">
      <c r="C1513" s="245">
        <v>42712</v>
      </c>
      <c r="D1513" s="179">
        <v>1090945</v>
      </c>
      <c r="E1513" s="177">
        <v>484865</v>
      </c>
      <c r="F1513" s="177">
        <v>606081</v>
      </c>
      <c r="G1513" s="177">
        <v>727297</v>
      </c>
      <c r="H1513" s="177">
        <v>206602</v>
      </c>
    </row>
    <row r="1514" spans="3:8" x14ac:dyDescent="0.2">
      <c r="C1514" s="245">
        <v>42713</v>
      </c>
      <c r="D1514" s="179">
        <v>1090945</v>
      </c>
      <c r="E1514" s="177">
        <v>484865</v>
      </c>
      <c r="F1514" s="177">
        <v>606081</v>
      </c>
      <c r="G1514" s="177">
        <v>727297</v>
      </c>
      <c r="H1514" s="177">
        <v>206602</v>
      </c>
    </row>
    <row r="1515" spans="3:8" x14ac:dyDescent="0.2">
      <c r="C1515" s="245">
        <v>42714</v>
      </c>
      <c r="D1515" s="179">
        <v>1090945</v>
      </c>
      <c r="E1515" s="177">
        <v>484865</v>
      </c>
      <c r="F1515" s="177">
        <v>606081</v>
      </c>
      <c r="G1515" s="177">
        <v>727297</v>
      </c>
      <c r="H1515" s="177">
        <v>206602</v>
      </c>
    </row>
    <row r="1516" spans="3:8" x14ac:dyDescent="0.2">
      <c r="C1516" s="245">
        <v>42715</v>
      </c>
      <c r="D1516" s="179">
        <v>1090945</v>
      </c>
      <c r="E1516" s="177">
        <v>484865</v>
      </c>
      <c r="F1516" s="177">
        <v>606081</v>
      </c>
      <c r="G1516" s="177">
        <v>727297</v>
      </c>
      <c r="H1516" s="177">
        <v>206602</v>
      </c>
    </row>
    <row r="1517" spans="3:8" x14ac:dyDescent="0.2">
      <c r="C1517" s="245">
        <v>42716</v>
      </c>
      <c r="D1517" s="179">
        <v>1090945</v>
      </c>
      <c r="E1517" s="177">
        <v>484865</v>
      </c>
      <c r="F1517" s="177">
        <v>606081</v>
      </c>
      <c r="G1517" s="177">
        <v>727297</v>
      </c>
      <c r="H1517" s="177">
        <v>206602</v>
      </c>
    </row>
    <row r="1518" spans="3:8" x14ac:dyDescent="0.2">
      <c r="C1518" s="245">
        <v>42717</v>
      </c>
      <c r="D1518" s="179">
        <v>1090945</v>
      </c>
      <c r="E1518" s="177">
        <v>484865</v>
      </c>
      <c r="F1518" s="177">
        <v>606081</v>
      </c>
      <c r="G1518" s="177">
        <v>727297</v>
      </c>
      <c r="H1518" s="177">
        <v>206602</v>
      </c>
    </row>
    <row r="1519" spans="3:8" x14ac:dyDescent="0.2">
      <c r="C1519" s="245">
        <v>42718</v>
      </c>
      <c r="D1519" s="179">
        <v>1090945</v>
      </c>
      <c r="E1519" s="177">
        <v>484865</v>
      </c>
      <c r="F1519" s="177">
        <v>606081</v>
      </c>
      <c r="G1519" s="177">
        <v>727297</v>
      </c>
      <c r="H1519" s="177">
        <v>206602</v>
      </c>
    </row>
    <row r="1520" spans="3:8" x14ac:dyDescent="0.2">
      <c r="C1520" s="245">
        <v>42719</v>
      </c>
      <c r="D1520" s="179">
        <v>1090945</v>
      </c>
      <c r="E1520" s="177">
        <v>484865</v>
      </c>
      <c r="F1520" s="177">
        <v>606081</v>
      </c>
      <c r="G1520" s="177">
        <v>727297</v>
      </c>
      <c r="H1520" s="177">
        <v>206602</v>
      </c>
    </row>
    <row r="1521" spans="3:8" x14ac:dyDescent="0.2">
      <c r="C1521" s="245">
        <v>42720</v>
      </c>
      <c r="D1521" s="179">
        <v>1090945</v>
      </c>
      <c r="E1521" s="177">
        <v>484865</v>
      </c>
      <c r="F1521" s="177">
        <v>606081</v>
      </c>
      <c r="G1521" s="177">
        <v>727297</v>
      </c>
      <c r="H1521" s="177">
        <v>206602</v>
      </c>
    </row>
    <row r="1522" spans="3:8" x14ac:dyDescent="0.2">
      <c r="C1522" s="245">
        <v>42721</v>
      </c>
      <c r="D1522" s="179">
        <v>1090945</v>
      </c>
      <c r="E1522" s="177">
        <v>484865</v>
      </c>
      <c r="F1522" s="177">
        <v>606081</v>
      </c>
      <c r="G1522" s="177">
        <v>727297</v>
      </c>
      <c r="H1522" s="177">
        <v>206602</v>
      </c>
    </row>
    <row r="1523" spans="3:8" x14ac:dyDescent="0.2">
      <c r="C1523" s="245">
        <v>42722</v>
      </c>
      <c r="D1523" s="179">
        <v>1090945</v>
      </c>
      <c r="E1523" s="177">
        <v>484865</v>
      </c>
      <c r="F1523" s="177">
        <v>606081</v>
      </c>
      <c r="G1523" s="177">
        <v>727297</v>
      </c>
      <c r="H1523" s="177">
        <v>206602</v>
      </c>
    </row>
    <row r="1524" spans="3:8" x14ac:dyDescent="0.2">
      <c r="C1524" s="245">
        <v>42723</v>
      </c>
      <c r="D1524" s="179">
        <v>1090945</v>
      </c>
      <c r="E1524" s="177">
        <v>484865</v>
      </c>
      <c r="F1524" s="177">
        <v>606081</v>
      </c>
      <c r="G1524" s="177">
        <v>727297</v>
      </c>
      <c r="H1524" s="177">
        <v>206602</v>
      </c>
    </row>
    <row r="1525" spans="3:8" x14ac:dyDescent="0.2">
      <c r="C1525" s="245">
        <v>42724</v>
      </c>
      <c r="D1525" s="179">
        <v>1090945</v>
      </c>
      <c r="E1525" s="177">
        <v>484865</v>
      </c>
      <c r="F1525" s="177">
        <v>606081</v>
      </c>
      <c r="G1525" s="177">
        <v>727297</v>
      </c>
      <c r="H1525" s="177">
        <v>206602</v>
      </c>
    </row>
    <row r="1526" spans="3:8" x14ac:dyDescent="0.2">
      <c r="C1526" s="245">
        <v>42725</v>
      </c>
      <c r="D1526" s="179">
        <v>1090945</v>
      </c>
      <c r="E1526" s="177">
        <v>484865</v>
      </c>
      <c r="F1526" s="177">
        <v>606081</v>
      </c>
      <c r="G1526" s="177">
        <v>727297</v>
      </c>
      <c r="H1526" s="177">
        <v>206602</v>
      </c>
    </row>
    <row r="1527" spans="3:8" x14ac:dyDescent="0.2">
      <c r="C1527" s="245">
        <v>42726</v>
      </c>
      <c r="D1527" s="179">
        <v>1090945</v>
      </c>
      <c r="E1527" s="177">
        <v>484865</v>
      </c>
      <c r="F1527" s="177">
        <v>606081</v>
      </c>
      <c r="G1527" s="177">
        <v>727297</v>
      </c>
      <c r="H1527" s="177">
        <v>206602</v>
      </c>
    </row>
    <row r="1528" spans="3:8" x14ac:dyDescent="0.2">
      <c r="C1528" s="245">
        <v>42727</v>
      </c>
      <c r="D1528" s="179">
        <v>1090945</v>
      </c>
      <c r="E1528" s="177">
        <v>484865</v>
      </c>
      <c r="F1528" s="177">
        <v>606081</v>
      </c>
      <c r="G1528" s="177">
        <v>727297</v>
      </c>
      <c r="H1528" s="177">
        <v>206602</v>
      </c>
    </row>
    <row r="1529" spans="3:8" x14ac:dyDescent="0.2">
      <c r="C1529" s="245">
        <v>42728</v>
      </c>
      <c r="D1529" s="179">
        <v>1090945</v>
      </c>
      <c r="E1529" s="177">
        <v>484865</v>
      </c>
      <c r="F1529" s="177">
        <v>606081</v>
      </c>
      <c r="G1529" s="177">
        <v>727297</v>
      </c>
      <c r="H1529" s="177">
        <v>206602</v>
      </c>
    </row>
    <row r="1530" spans="3:8" x14ac:dyDescent="0.2">
      <c r="C1530" s="245">
        <v>42729</v>
      </c>
      <c r="D1530" s="179">
        <v>1090945</v>
      </c>
      <c r="E1530" s="177">
        <v>484865</v>
      </c>
      <c r="F1530" s="177">
        <v>606081</v>
      </c>
      <c r="G1530" s="177">
        <v>727297</v>
      </c>
      <c r="H1530" s="177">
        <v>206602</v>
      </c>
    </row>
    <row r="1531" spans="3:8" x14ac:dyDescent="0.2">
      <c r="C1531" s="245">
        <v>42730</v>
      </c>
      <c r="D1531" s="179">
        <v>1090945</v>
      </c>
      <c r="E1531" s="177">
        <v>484865</v>
      </c>
      <c r="F1531" s="177">
        <v>606081</v>
      </c>
      <c r="G1531" s="177">
        <v>727297</v>
      </c>
      <c r="H1531" s="177">
        <v>206602</v>
      </c>
    </row>
    <row r="1532" spans="3:8" x14ac:dyDescent="0.2">
      <c r="C1532" s="245">
        <v>42731</v>
      </c>
      <c r="D1532" s="179">
        <v>1090945</v>
      </c>
      <c r="E1532" s="177">
        <v>484865</v>
      </c>
      <c r="F1532" s="177">
        <v>606081</v>
      </c>
      <c r="G1532" s="177">
        <v>727297</v>
      </c>
      <c r="H1532" s="177">
        <v>206602</v>
      </c>
    </row>
    <row r="1533" spans="3:8" x14ac:dyDescent="0.2">
      <c r="C1533" s="245">
        <v>42732</v>
      </c>
      <c r="D1533" s="179">
        <v>1090945</v>
      </c>
      <c r="E1533" s="177">
        <v>484865</v>
      </c>
      <c r="F1533" s="177">
        <v>606081</v>
      </c>
      <c r="G1533" s="177">
        <v>727297</v>
      </c>
      <c r="H1533" s="177">
        <v>206602</v>
      </c>
    </row>
    <row r="1534" spans="3:8" x14ac:dyDescent="0.2">
      <c r="C1534" s="245">
        <v>42733</v>
      </c>
      <c r="D1534" s="179">
        <v>1090945</v>
      </c>
      <c r="E1534" s="177">
        <v>484865</v>
      </c>
      <c r="F1534" s="177">
        <v>606081</v>
      </c>
      <c r="G1534" s="177">
        <v>727297</v>
      </c>
      <c r="H1534" s="177">
        <v>206602</v>
      </c>
    </row>
    <row r="1535" spans="3:8" x14ac:dyDescent="0.2">
      <c r="C1535" s="245">
        <v>42734</v>
      </c>
      <c r="D1535" s="179">
        <v>1090945</v>
      </c>
      <c r="E1535" s="177">
        <v>484865</v>
      </c>
      <c r="F1535" s="177">
        <v>606081</v>
      </c>
      <c r="G1535" s="177">
        <v>727297</v>
      </c>
      <c r="H1535" s="177">
        <v>206602</v>
      </c>
    </row>
    <row r="1536" spans="3:8" x14ac:dyDescent="0.2">
      <c r="C1536" s="245">
        <v>42735</v>
      </c>
      <c r="D1536" s="179">
        <v>1090945</v>
      </c>
      <c r="E1536" s="177">
        <v>484865</v>
      </c>
      <c r="F1536" s="177">
        <v>606081</v>
      </c>
      <c r="G1536" s="177">
        <v>727297</v>
      </c>
      <c r="H1536" s="177">
        <v>206602</v>
      </c>
    </row>
    <row r="1537" spans="3:8" x14ac:dyDescent="0.2">
      <c r="C1537" s="245">
        <v>42736</v>
      </c>
      <c r="D1537" s="179">
        <v>1090945</v>
      </c>
      <c r="E1537" s="177">
        <v>484865</v>
      </c>
      <c r="F1537" s="177">
        <v>606081</v>
      </c>
      <c r="G1537" s="177">
        <v>727297</v>
      </c>
      <c r="H1537" s="177">
        <v>206602</v>
      </c>
    </row>
    <row r="1538" spans="3:8" x14ac:dyDescent="0.2">
      <c r="C1538" s="245">
        <v>42737</v>
      </c>
      <c r="D1538" s="179">
        <v>1090945</v>
      </c>
      <c r="E1538" s="177">
        <v>484865</v>
      </c>
      <c r="F1538" s="177">
        <v>606081</v>
      </c>
      <c r="G1538" s="177">
        <v>727297</v>
      </c>
      <c r="H1538" s="177">
        <v>206602</v>
      </c>
    </row>
    <row r="1539" spans="3:8" x14ac:dyDescent="0.2">
      <c r="C1539" s="245">
        <v>42738</v>
      </c>
      <c r="D1539" s="179">
        <v>1090945</v>
      </c>
      <c r="E1539" s="177">
        <v>484865</v>
      </c>
      <c r="F1539" s="177">
        <v>606081</v>
      </c>
      <c r="G1539" s="177">
        <v>727297</v>
      </c>
      <c r="H1539" s="177">
        <v>206602</v>
      </c>
    </row>
    <row r="1540" spans="3:8" x14ac:dyDescent="0.2">
      <c r="C1540" s="245">
        <v>42739</v>
      </c>
      <c r="D1540" s="179">
        <v>1090945</v>
      </c>
      <c r="E1540" s="177">
        <v>484865</v>
      </c>
      <c r="F1540" s="177">
        <v>606081</v>
      </c>
      <c r="G1540" s="177">
        <v>727297</v>
      </c>
      <c r="H1540" s="177">
        <v>206602</v>
      </c>
    </row>
    <row r="1541" spans="3:8" x14ac:dyDescent="0.2">
      <c r="C1541" s="245">
        <v>42740</v>
      </c>
      <c r="D1541" s="179">
        <v>1090945</v>
      </c>
      <c r="E1541" s="177">
        <v>484865</v>
      </c>
      <c r="F1541" s="177">
        <v>606081</v>
      </c>
      <c r="G1541" s="177">
        <v>727297</v>
      </c>
      <c r="H1541" s="177">
        <v>206602</v>
      </c>
    </row>
    <row r="1542" spans="3:8" x14ac:dyDescent="0.2">
      <c r="C1542" s="245">
        <v>42741</v>
      </c>
      <c r="D1542" s="179">
        <v>1090945</v>
      </c>
      <c r="E1542" s="177">
        <v>484865</v>
      </c>
      <c r="F1542" s="177">
        <v>606081</v>
      </c>
      <c r="G1542" s="177">
        <v>727297</v>
      </c>
      <c r="H1542" s="177">
        <v>206602</v>
      </c>
    </row>
    <row r="1543" spans="3:8" x14ac:dyDescent="0.2">
      <c r="C1543" s="245">
        <v>42742</v>
      </c>
      <c r="D1543" s="179">
        <v>1090945</v>
      </c>
      <c r="E1543" s="177">
        <v>484865</v>
      </c>
      <c r="F1543" s="177">
        <v>606081</v>
      </c>
      <c r="G1543" s="177">
        <v>727297</v>
      </c>
      <c r="H1543" s="177">
        <v>206602</v>
      </c>
    </row>
    <row r="1544" spans="3:8" x14ac:dyDescent="0.2">
      <c r="C1544" s="245">
        <v>42743</v>
      </c>
      <c r="D1544" s="179">
        <v>1090945</v>
      </c>
      <c r="E1544" s="177">
        <v>484865</v>
      </c>
      <c r="F1544" s="177">
        <v>606081</v>
      </c>
      <c r="G1544" s="177">
        <v>727297</v>
      </c>
      <c r="H1544" s="177">
        <v>206602</v>
      </c>
    </row>
    <row r="1545" spans="3:8" x14ac:dyDescent="0.2">
      <c r="C1545" s="245">
        <v>42744</v>
      </c>
      <c r="D1545" s="179">
        <v>1090945</v>
      </c>
      <c r="E1545" s="177">
        <v>484865</v>
      </c>
      <c r="F1545" s="177">
        <v>606081</v>
      </c>
      <c r="G1545" s="177">
        <v>727297</v>
      </c>
      <c r="H1545" s="177">
        <v>206602</v>
      </c>
    </row>
    <row r="1546" spans="3:8" x14ac:dyDescent="0.2">
      <c r="C1546" s="245">
        <v>42745</v>
      </c>
      <c r="D1546" s="179">
        <v>1090945</v>
      </c>
      <c r="E1546" s="177">
        <v>484865</v>
      </c>
      <c r="F1546" s="177">
        <v>606081</v>
      </c>
      <c r="G1546" s="177">
        <v>727297</v>
      </c>
      <c r="H1546" s="177">
        <v>206602</v>
      </c>
    </row>
    <row r="1547" spans="3:8" x14ac:dyDescent="0.2">
      <c r="C1547" s="245">
        <v>42746</v>
      </c>
      <c r="D1547" s="179">
        <v>1090945</v>
      </c>
      <c r="E1547" s="177">
        <v>484865</v>
      </c>
      <c r="F1547" s="177">
        <v>606081</v>
      </c>
      <c r="G1547" s="177">
        <v>727297</v>
      </c>
      <c r="H1547" s="177">
        <v>206602</v>
      </c>
    </row>
    <row r="1548" spans="3:8" x14ac:dyDescent="0.2">
      <c r="C1548" s="245">
        <v>42747</v>
      </c>
      <c r="D1548" s="179">
        <v>1090945</v>
      </c>
      <c r="E1548" s="177">
        <v>484865</v>
      </c>
      <c r="F1548" s="177">
        <v>606081</v>
      </c>
      <c r="G1548" s="177">
        <v>727297</v>
      </c>
      <c r="H1548" s="177">
        <v>206602</v>
      </c>
    </row>
    <row r="1549" spans="3:8" x14ac:dyDescent="0.2">
      <c r="C1549" s="245">
        <v>42748</v>
      </c>
      <c r="D1549" s="179">
        <v>1090945</v>
      </c>
      <c r="E1549" s="177">
        <v>484865</v>
      </c>
      <c r="F1549" s="177">
        <v>606081</v>
      </c>
      <c r="G1549" s="177">
        <v>727297</v>
      </c>
      <c r="H1549" s="177">
        <v>206602</v>
      </c>
    </row>
    <row r="1550" spans="3:8" x14ac:dyDescent="0.2">
      <c r="C1550" s="245">
        <v>42749</v>
      </c>
      <c r="D1550" s="179">
        <v>1090945</v>
      </c>
      <c r="E1550" s="177">
        <v>484865</v>
      </c>
      <c r="F1550" s="177">
        <v>606081</v>
      </c>
      <c r="G1550" s="177">
        <v>727297</v>
      </c>
      <c r="H1550" s="177">
        <v>206602</v>
      </c>
    </row>
    <row r="1551" spans="3:8" x14ac:dyDescent="0.2">
      <c r="C1551" s="245">
        <v>42750</v>
      </c>
      <c r="D1551" s="179">
        <v>1090945</v>
      </c>
      <c r="E1551" s="177">
        <v>484865</v>
      </c>
      <c r="F1551" s="177">
        <v>606081</v>
      </c>
      <c r="G1551" s="177">
        <v>727297</v>
      </c>
      <c r="H1551" s="177">
        <v>206602</v>
      </c>
    </row>
    <row r="1552" spans="3:8" x14ac:dyDescent="0.2">
      <c r="C1552" s="245">
        <v>42751</v>
      </c>
      <c r="D1552" s="179">
        <v>1090945</v>
      </c>
      <c r="E1552" s="177">
        <v>484865</v>
      </c>
      <c r="F1552" s="177">
        <v>606081</v>
      </c>
      <c r="G1552" s="177">
        <v>727297</v>
      </c>
      <c r="H1552" s="177">
        <v>206602</v>
      </c>
    </row>
    <row r="1553" spans="3:8" x14ac:dyDescent="0.2">
      <c r="C1553" s="245">
        <v>42752</v>
      </c>
      <c r="D1553" s="179">
        <v>1090945</v>
      </c>
      <c r="E1553" s="177">
        <v>484865</v>
      </c>
      <c r="F1553" s="177">
        <v>606081</v>
      </c>
      <c r="G1553" s="177">
        <v>727297</v>
      </c>
      <c r="H1553" s="177">
        <v>206602</v>
      </c>
    </row>
    <row r="1554" spans="3:8" x14ac:dyDescent="0.2">
      <c r="C1554" s="245">
        <v>42753</v>
      </c>
      <c r="D1554" s="179">
        <v>1090945</v>
      </c>
      <c r="E1554" s="177">
        <v>484865</v>
      </c>
      <c r="F1554" s="177">
        <v>606081</v>
      </c>
      <c r="G1554" s="177">
        <v>727297</v>
      </c>
      <c r="H1554" s="177">
        <v>206602</v>
      </c>
    </row>
    <row r="1555" spans="3:8" x14ac:dyDescent="0.2">
      <c r="C1555" s="245">
        <v>42754</v>
      </c>
      <c r="D1555" s="179">
        <v>1090945</v>
      </c>
      <c r="E1555" s="177">
        <v>484865</v>
      </c>
      <c r="F1555" s="177">
        <v>606081</v>
      </c>
      <c r="G1555" s="177">
        <v>727297</v>
      </c>
      <c r="H1555" s="177">
        <v>206602</v>
      </c>
    </row>
    <row r="1556" spans="3:8" x14ac:dyDescent="0.2">
      <c r="C1556" s="245">
        <v>42755</v>
      </c>
      <c r="D1556" s="179">
        <v>1090945</v>
      </c>
      <c r="E1556" s="177">
        <v>484865</v>
      </c>
      <c r="F1556" s="177">
        <v>606081</v>
      </c>
      <c r="G1556" s="177">
        <v>727297</v>
      </c>
      <c r="H1556" s="177">
        <v>206602</v>
      </c>
    </row>
    <row r="1557" spans="3:8" x14ac:dyDescent="0.2">
      <c r="C1557" s="245">
        <v>42756</v>
      </c>
      <c r="D1557" s="179">
        <v>1090945</v>
      </c>
      <c r="E1557" s="177">
        <v>484865</v>
      </c>
      <c r="F1557" s="177">
        <v>606081</v>
      </c>
      <c r="G1557" s="177">
        <v>727297</v>
      </c>
      <c r="H1557" s="177">
        <v>206602</v>
      </c>
    </row>
    <row r="1558" spans="3:8" x14ac:dyDescent="0.2">
      <c r="C1558" s="245">
        <v>42757</v>
      </c>
      <c r="D1558" s="179">
        <v>1090945</v>
      </c>
      <c r="E1558" s="177">
        <v>484865</v>
      </c>
      <c r="F1558" s="177">
        <v>606081</v>
      </c>
      <c r="G1558" s="177">
        <v>727297</v>
      </c>
      <c r="H1558" s="177">
        <v>206602</v>
      </c>
    </row>
    <row r="1559" spans="3:8" x14ac:dyDescent="0.2">
      <c r="C1559" s="245">
        <v>42758</v>
      </c>
      <c r="D1559" s="179">
        <v>1090945</v>
      </c>
      <c r="E1559" s="177">
        <v>484865</v>
      </c>
      <c r="F1559" s="177">
        <v>606081</v>
      </c>
      <c r="G1559" s="177">
        <v>727297</v>
      </c>
      <c r="H1559" s="177">
        <v>206602</v>
      </c>
    </row>
    <row r="1560" spans="3:8" x14ac:dyDescent="0.2">
      <c r="C1560" s="245">
        <v>42759</v>
      </c>
      <c r="D1560" s="179">
        <v>1090945</v>
      </c>
      <c r="E1560" s="177">
        <v>484865</v>
      </c>
      <c r="F1560" s="177">
        <v>606081</v>
      </c>
      <c r="G1560" s="177">
        <v>727297</v>
      </c>
      <c r="H1560" s="177">
        <v>206602</v>
      </c>
    </row>
    <row r="1561" spans="3:8" x14ac:dyDescent="0.2">
      <c r="C1561" s="245">
        <v>42760</v>
      </c>
      <c r="D1561" s="179">
        <v>1090945</v>
      </c>
      <c r="E1561" s="177">
        <v>484865</v>
      </c>
      <c r="F1561" s="177">
        <v>606081</v>
      </c>
      <c r="G1561" s="177">
        <v>727297</v>
      </c>
      <c r="H1561" s="177">
        <v>206602</v>
      </c>
    </row>
    <row r="1562" spans="3:8" x14ac:dyDescent="0.2">
      <c r="C1562" s="245">
        <v>42761</v>
      </c>
      <c r="D1562" s="179">
        <v>1090945</v>
      </c>
      <c r="E1562" s="177">
        <v>484865</v>
      </c>
      <c r="F1562" s="177">
        <v>606081</v>
      </c>
      <c r="G1562" s="177">
        <v>727297</v>
      </c>
      <c r="H1562" s="177">
        <v>206602</v>
      </c>
    </row>
    <row r="1563" spans="3:8" x14ac:dyDescent="0.2">
      <c r="C1563" s="245">
        <v>42762</v>
      </c>
      <c r="D1563" s="179">
        <v>1090945</v>
      </c>
      <c r="E1563" s="177">
        <v>484865</v>
      </c>
      <c r="F1563" s="177">
        <v>606081</v>
      </c>
      <c r="G1563" s="177">
        <v>727297</v>
      </c>
      <c r="H1563" s="177">
        <v>206602</v>
      </c>
    </row>
    <row r="1564" spans="3:8" x14ac:dyDescent="0.2">
      <c r="C1564" s="245">
        <v>42763</v>
      </c>
      <c r="D1564" s="179">
        <v>1090945</v>
      </c>
      <c r="E1564" s="177">
        <v>484865</v>
      </c>
      <c r="F1564" s="177">
        <v>606081</v>
      </c>
      <c r="G1564" s="177">
        <v>727297</v>
      </c>
      <c r="H1564" s="177">
        <v>206602</v>
      </c>
    </row>
    <row r="1565" spans="3:8" x14ac:dyDescent="0.2">
      <c r="C1565" s="245">
        <v>42764</v>
      </c>
      <c r="D1565" s="179">
        <v>1090945</v>
      </c>
      <c r="E1565" s="177">
        <v>484865</v>
      </c>
      <c r="F1565" s="177">
        <v>606081</v>
      </c>
      <c r="G1565" s="177">
        <v>727297</v>
      </c>
      <c r="H1565" s="177">
        <v>206602</v>
      </c>
    </row>
    <row r="1566" spans="3:8" x14ac:dyDescent="0.2">
      <c r="C1566" s="245">
        <v>42765</v>
      </c>
      <c r="D1566" s="179">
        <v>1090945</v>
      </c>
      <c r="E1566" s="177">
        <v>484865</v>
      </c>
      <c r="F1566" s="177">
        <v>606081</v>
      </c>
      <c r="G1566" s="177">
        <v>727297</v>
      </c>
      <c r="H1566" s="177">
        <v>206602</v>
      </c>
    </row>
    <row r="1567" spans="3:8" x14ac:dyDescent="0.2">
      <c r="C1567" s="245">
        <v>42766</v>
      </c>
      <c r="D1567" s="179">
        <v>1090945</v>
      </c>
      <c r="E1567" s="177">
        <v>484865</v>
      </c>
      <c r="F1567" s="177">
        <v>606081</v>
      </c>
      <c r="G1567" s="177">
        <v>727297</v>
      </c>
      <c r="H1567" s="177">
        <v>206602</v>
      </c>
    </row>
    <row r="1568" spans="3:8" x14ac:dyDescent="0.2">
      <c r="C1568" s="245">
        <v>42767</v>
      </c>
      <c r="D1568" s="179">
        <v>1090945</v>
      </c>
      <c r="E1568" s="177">
        <v>484865</v>
      </c>
      <c r="F1568" s="177">
        <v>606081</v>
      </c>
      <c r="G1568" s="177">
        <v>727297</v>
      </c>
      <c r="H1568" s="177">
        <v>206602</v>
      </c>
    </row>
    <row r="1569" spans="3:8" x14ac:dyDescent="0.2">
      <c r="C1569" s="245">
        <v>42768</v>
      </c>
      <c r="D1569" s="179">
        <v>1090945</v>
      </c>
      <c r="E1569" s="177">
        <v>484865</v>
      </c>
      <c r="F1569" s="177">
        <v>606081</v>
      </c>
      <c r="G1569" s="177">
        <v>727297</v>
      </c>
      <c r="H1569" s="177">
        <v>206602</v>
      </c>
    </row>
    <row r="1570" spans="3:8" x14ac:dyDescent="0.2">
      <c r="C1570" s="245">
        <v>42769</v>
      </c>
      <c r="D1570" s="179">
        <v>1090945</v>
      </c>
      <c r="E1570" s="177">
        <v>484865</v>
      </c>
      <c r="F1570" s="177">
        <v>606081</v>
      </c>
      <c r="G1570" s="177">
        <v>727297</v>
      </c>
      <c r="H1570" s="177">
        <v>206602</v>
      </c>
    </row>
    <row r="1571" spans="3:8" x14ac:dyDescent="0.2">
      <c r="C1571" s="245">
        <v>42770</v>
      </c>
      <c r="D1571" s="179">
        <v>1090945</v>
      </c>
      <c r="E1571" s="177">
        <v>484865</v>
      </c>
      <c r="F1571" s="177">
        <v>606081</v>
      </c>
      <c r="G1571" s="177">
        <v>727297</v>
      </c>
      <c r="H1571" s="177">
        <v>206602</v>
      </c>
    </row>
    <row r="1572" spans="3:8" x14ac:dyDescent="0.2">
      <c r="C1572" s="245">
        <v>42771</v>
      </c>
      <c r="D1572" s="179">
        <v>1090945</v>
      </c>
      <c r="E1572" s="177">
        <v>484865</v>
      </c>
      <c r="F1572" s="177">
        <v>606081</v>
      </c>
      <c r="G1572" s="177">
        <v>727297</v>
      </c>
      <c r="H1572" s="177">
        <v>206602</v>
      </c>
    </row>
    <row r="1573" spans="3:8" x14ac:dyDescent="0.2">
      <c r="C1573" s="245">
        <v>42772</v>
      </c>
      <c r="D1573" s="179">
        <v>1090945</v>
      </c>
      <c r="E1573" s="177">
        <v>484865</v>
      </c>
      <c r="F1573" s="177">
        <v>606081</v>
      </c>
      <c r="G1573" s="177">
        <v>727297</v>
      </c>
      <c r="H1573" s="177">
        <v>206602</v>
      </c>
    </row>
    <row r="1574" spans="3:8" x14ac:dyDescent="0.2">
      <c r="C1574" s="245">
        <v>42773</v>
      </c>
      <c r="D1574" s="179">
        <v>1090945</v>
      </c>
      <c r="E1574" s="177">
        <v>484865</v>
      </c>
      <c r="F1574" s="177">
        <v>606081</v>
      </c>
      <c r="G1574" s="177">
        <v>727297</v>
      </c>
      <c r="H1574" s="177">
        <v>206602</v>
      </c>
    </row>
    <row r="1575" spans="3:8" x14ac:dyDescent="0.2">
      <c r="C1575" s="245">
        <v>42774</v>
      </c>
      <c r="D1575" s="179">
        <v>1090945</v>
      </c>
      <c r="E1575" s="177">
        <v>484865</v>
      </c>
      <c r="F1575" s="177">
        <v>606081</v>
      </c>
      <c r="G1575" s="177">
        <v>727297</v>
      </c>
      <c r="H1575" s="177">
        <v>206602</v>
      </c>
    </row>
    <row r="1576" spans="3:8" x14ac:dyDescent="0.2">
      <c r="C1576" s="245">
        <v>42775</v>
      </c>
      <c r="D1576" s="179">
        <v>1090945</v>
      </c>
      <c r="E1576" s="177">
        <v>484865</v>
      </c>
      <c r="F1576" s="177">
        <v>606081</v>
      </c>
      <c r="G1576" s="177">
        <v>727297</v>
      </c>
      <c r="H1576" s="177">
        <v>206602</v>
      </c>
    </row>
    <row r="1577" spans="3:8" x14ac:dyDescent="0.2">
      <c r="C1577" s="245">
        <v>42776</v>
      </c>
      <c r="D1577" s="179">
        <v>1090945</v>
      </c>
      <c r="E1577" s="177">
        <v>484865</v>
      </c>
      <c r="F1577" s="177">
        <v>606081</v>
      </c>
      <c r="G1577" s="177">
        <v>727297</v>
      </c>
      <c r="H1577" s="177">
        <v>206602</v>
      </c>
    </row>
    <row r="1578" spans="3:8" x14ac:dyDescent="0.2">
      <c r="C1578" s="245">
        <v>42777</v>
      </c>
      <c r="D1578" s="179">
        <v>1090945</v>
      </c>
      <c r="E1578" s="177">
        <v>484865</v>
      </c>
      <c r="F1578" s="177">
        <v>606081</v>
      </c>
      <c r="G1578" s="177">
        <v>727297</v>
      </c>
      <c r="H1578" s="177">
        <v>206602</v>
      </c>
    </row>
    <row r="1579" spans="3:8" x14ac:dyDescent="0.2">
      <c r="C1579" s="245">
        <v>42778</v>
      </c>
      <c r="D1579" s="179">
        <v>1090945</v>
      </c>
      <c r="E1579" s="177">
        <v>484865</v>
      </c>
      <c r="F1579" s="177">
        <v>606081</v>
      </c>
      <c r="G1579" s="177">
        <v>727297</v>
      </c>
      <c r="H1579" s="177">
        <v>206602</v>
      </c>
    </row>
    <row r="1580" spans="3:8" x14ac:dyDescent="0.2">
      <c r="C1580" s="245">
        <v>42779</v>
      </c>
      <c r="D1580" s="179">
        <v>1090945</v>
      </c>
      <c r="E1580" s="177">
        <v>484865</v>
      </c>
      <c r="F1580" s="177">
        <v>606081</v>
      </c>
      <c r="G1580" s="177">
        <v>727297</v>
      </c>
      <c r="H1580" s="177">
        <v>206602</v>
      </c>
    </row>
    <row r="1581" spans="3:8" x14ac:dyDescent="0.2">
      <c r="C1581" s="245">
        <v>42780</v>
      </c>
      <c r="D1581" s="179">
        <v>1090945</v>
      </c>
      <c r="E1581" s="177">
        <v>484865</v>
      </c>
      <c r="F1581" s="177">
        <v>606081</v>
      </c>
      <c r="G1581" s="177">
        <v>727297</v>
      </c>
      <c r="H1581" s="177">
        <v>206602</v>
      </c>
    </row>
    <row r="1582" spans="3:8" x14ac:dyDescent="0.2">
      <c r="C1582" s="245">
        <v>42781</v>
      </c>
      <c r="D1582" s="179">
        <v>1090945</v>
      </c>
      <c r="E1582" s="177">
        <v>484865</v>
      </c>
      <c r="F1582" s="177">
        <v>606081</v>
      </c>
      <c r="G1582" s="177">
        <v>727297</v>
      </c>
      <c r="H1582" s="177">
        <v>206602</v>
      </c>
    </row>
    <row r="1583" spans="3:8" x14ac:dyDescent="0.2">
      <c r="C1583" s="245">
        <v>42782</v>
      </c>
      <c r="D1583" s="179">
        <v>1090945</v>
      </c>
      <c r="E1583" s="177">
        <v>484865</v>
      </c>
      <c r="F1583" s="177">
        <v>606081</v>
      </c>
      <c r="G1583" s="177">
        <v>727297</v>
      </c>
      <c r="H1583" s="177">
        <v>206602</v>
      </c>
    </row>
    <row r="1584" spans="3:8" x14ac:dyDescent="0.2">
      <c r="C1584" s="245">
        <v>42783</v>
      </c>
      <c r="D1584" s="179">
        <v>1090945</v>
      </c>
      <c r="E1584" s="177">
        <v>484865</v>
      </c>
      <c r="F1584" s="177">
        <v>606081</v>
      </c>
      <c r="G1584" s="177">
        <v>727297</v>
      </c>
      <c r="H1584" s="177">
        <v>206602</v>
      </c>
    </row>
    <row r="1585" spans="3:8" x14ac:dyDescent="0.2">
      <c r="C1585" s="245">
        <v>42784</v>
      </c>
      <c r="D1585" s="179">
        <v>1090945</v>
      </c>
      <c r="E1585" s="177">
        <v>484865</v>
      </c>
      <c r="F1585" s="177">
        <v>606081</v>
      </c>
      <c r="G1585" s="177">
        <v>727297</v>
      </c>
      <c r="H1585" s="177">
        <v>206602</v>
      </c>
    </row>
    <row r="1586" spans="3:8" x14ac:dyDescent="0.2">
      <c r="C1586" s="245">
        <v>42785</v>
      </c>
      <c r="D1586" s="179">
        <v>1090945</v>
      </c>
      <c r="E1586" s="177">
        <v>484865</v>
      </c>
      <c r="F1586" s="177">
        <v>606081</v>
      </c>
      <c r="G1586" s="177">
        <v>727297</v>
      </c>
      <c r="H1586" s="177">
        <v>206602</v>
      </c>
    </row>
    <row r="1587" spans="3:8" x14ac:dyDescent="0.2">
      <c r="C1587" s="245">
        <v>42786</v>
      </c>
      <c r="D1587" s="179">
        <v>1090945</v>
      </c>
      <c r="E1587" s="177">
        <v>484865</v>
      </c>
      <c r="F1587" s="177">
        <v>606081</v>
      </c>
      <c r="G1587" s="177">
        <v>727297</v>
      </c>
      <c r="H1587" s="177">
        <v>206602</v>
      </c>
    </row>
    <row r="1588" spans="3:8" x14ac:dyDescent="0.2">
      <c r="C1588" s="245">
        <v>42787</v>
      </c>
      <c r="D1588" s="179">
        <v>1090945</v>
      </c>
      <c r="E1588" s="177">
        <v>484865</v>
      </c>
      <c r="F1588" s="177">
        <v>606081</v>
      </c>
      <c r="G1588" s="177">
        <v>727297</v>
      </c>
      <c r="H1588" s="177">
        <v>206602</v>
      </c>
    </row>
    <row r="1589" spans="3:8" x14ac:dyDescent="0.2">
      <c r="C1589" s="245">
        <v>42788</v>
      </c>
      <c r="D1589" s="179">
        <v>1090945</v>
      </c>
      <c r="E1589" s="177">
        <v>484865</v>
      </c>
      <c r="F1589" s="177">
        <v>606081</v>
      </c>
      <c r="G1589" s="177">
        <v>727297</v>
      </c>
      <c r="H1589" s="177">
        <v>206602</v>
      </c>
    </row>
    <row r="1590" spans="3:8" x14ac:dyDescent="0.2">
      <c r="C1590" s="245">
        <v>42789</v>
      </c>
      <c r="D1590" s="179">
        <v>1090945</v>
      </c>
      <c r="E1590" s="177">
        <v>484865</v>
      </c>
      <c r="F1590" s="177">
        <v>606081</v>
      </c>
      <c r="G1590" s="177">
        <v>727297</v>
      </c>
      <c r="H1590" s="177">
        <v>206602</v>
      </c>
    </row>
    <row r="1591" spans="3:8" x14ac:dyDescent="0.2">
      <c r="C1591" s="245">
        <v>42790</v>
      </c>
      <c r="D1591" s="179">
        <v>1090945</v>
      </c>
      <c r="E1591" s="177">
        <v>484865</v>
      </c>
      <c r="F1591" s="177">
        <v>606081</v>
      </c>
      <c r="G1591" s="177">
        <v>727297</v>
      </c>
      <c r="H1591" s="177">
        <v>206602</v>
      </c>
    </row>
    <row r="1592" spans="3:8" x14ac:dyDescent="0.2">
      <c r="C1592" s="245">
        <v>42791</v>
      </c>
      <c r="D1592" s="179">
        <v>1090945</v>
      </c>
      <c r="E1592" s="177">
        <v>484865</v>
      </c>
      <c r="F1592" s="177">
        <v>606081</v>
      </c>
      <c r="G1592" s="177">
        <v>727297</v>
      </c>
      <c r="H1592" s="177">
        <v>206602</v>
      </c>
    </row>
    <row r="1593" spans="3:8" x14ac:dyDescent="0.2">
      <c r="C1593" s="245">
        <v>42792</v>
      </c>
      <c r="D1593" s="179">
        <v>1090945</v>
      </c>
      <c r="E1593" s="177">
        <v>484865</v>
      </c>
      <c r="F1593" s="177">
        <v>606081</v>
      </c>
      <c r="G1593" s="177">
        <v>727297</v>
      </c>
      <c r="H1593" s="177">
        <v>206602</v>
      </c>
    </row>
    <row r="1594" spans="3:8" x14ac:dyDescent="0.2">
      <c r="C1594" s="245">
        <v>42793</v>
      </c>
      <c r="D1594" s="179">
        <v>1090945</v>
      </c>
      <c r="E1594" s="177">
        <v>484865</v>
      </c>
      <c r="F1594" s="177">
        <v>606081</v>
      </c>
      <c r="G1594" s="177">
        <v>727297</v>
      </c>
      <c r="H1594" s="177">
        <v>206602</v>
      </c>
    </row>
    <row r="1595" spans="3:8" x14ac:dyDescent="0.2">
      <c r="C1595" s="245">
        <v>42794</v>
      </c>
      <c r="D1595" s="179">
        <v>1090945</v>
      </c>
      <c r="E1595" s="177">
        <v>484865</v>
      </c>
      <c r="F1595" s="177">
        <v>606081</v>
      </c>
      <c r="G1595" s="177">
        <v>727297</v>
      </c>
      <c r="H1595" s="177">
        <v>206602</v>
      </c>
    </row>
    <row r="1596" spans="3:8" x14ac:dyDescent="0.2">
      <c r="C1596" s="245">
        <v>42795</v>
      </c>
      <c r="D1596" s="100">
        <v>1234944</v>
      </c>
      <c r="E1596" s="100">
        <v>548864</v>
      </c>
      <c r="F1596" s="100">
        <v>686080</v>
      </c>
      <c r="G1596" s="100">
        <v>823296</v>
      </c>
      <c r="H1596" s="100">
        <v>233872</v>
      </c>
    </row>
    <row r="1597" spans="3:8" x14ac:dyDescent="0.2">
      <c r="C1597" s="245">
        <v>42796</v>
      </c>
      <c r="D1597" s="100">
        <v>1234944</v>
      </c>
      <c r="E1597" s="100">
        <v>548864</v>
      </c>
      <c r="F1597" s="100">
        <v>686080</v>
      </c>
      <c r="G1597" s="100">
        <v>823296</v>
      </c>
      <c r="H1597" s="100">
        <v>233872</v>
      </c>
    </row>
    <row r="1598" spans="3:8" x14ac:dyDescent="0.2">
      <c r="C1598" s="245">
        <v>42797</v>
      </c>
      <c r="D1598" s="100">
        <v>1234944</v>
      </c>
      <c r="E1598" s="100">
        <v>548864</v>
      </c>
      <c r="F1598" s="100">
        <v>686080</v>
      </c>
      <c r="G1598" s="100">
        <v>823296</v>
      </c>
      <c r="H1598" s="100">
        <v>233872</v>
      </c>
    </row>
    <row r="1599" spans="3:8" x14ac:dyDescent="0.2">
      <c r="C1599" s="245">
        <v>42798</v>
      </c>
      <c r="D1599" s="100">
        <v>1234944</v>
      </c>
      <c r="E1599" s="100">
        <v>548864</v>
      </c>
      <c r="F1599" s="100">
        <v>686080</v>
      </c>
      <c r="G1599" s="100">
        <v>823296</v>
      </c>
      <c r="H1599" s="100">
        <v>233872</v>
      </c>
    </row>
    <row r="1600" spans="3:8" x14ac:dyDescent="0.2">
      <c r="C1600" s="245">
        <v>42799</v>
      </c>
      <c r="D1600" s="100">
        <v>1234944</v>
      </c>
      <c r="E1600" s="100">
        <v>548864</v>
      </c>
      <c r="F1600" s="100">
        <v>686080</v>
      </c>
      <c r="G1600" s="100">
        <v>823296</v>
      </c>
      <c r="H1600" s="100">
        <v>233872</v>
      </c>
    </row>
    <row r="1601" spans="3:8" x14ac:dyDescent="0.2">
      <c r="C1601" s="245">
        <v>42800</v>
      </c>
      <c r="D1601" s="100">
        <v>1234944</v>
      </c>
      <c r="E1601" s="100">
        <v>548864</v>
      </c>
      <c r="F1601" s="100">
        <v>686080</v>
      </c>
      <c r="G1601" s="100">
        <v>823296</v>
      </c>
      <c r="H1601" s="100">
        <v>233872</v>
      </c>
    </row>
    <row r="1602" spans="3:8" x14ac:dyDescent="0.2">
      <c r="C1602" s="245">
        <v>42801</v>
      </c>
      <c r="D1602" s="100">
        <v>1234944</v>
      </c>
      <c r="E1602" s="100">
        <v>548864</v>
      </c>
      <c r="F1602" s="100">
        <v>686080</v>
      </c>
      <c r="G1602" s="100">
        <v>823296</v>
      </c>
      <c r="H1602" s="100">
        <v>233872</v>
      </c>
    </row>
    <row r="1603" spans="3:8" x14ac:dyDescent="0.2">
      <c r="C1603" s="245">
        <v>42802</v>
      </c>
      <c r="D1603" s="100">
        <v>1234944</v>
      </c>
      <c r="E1603" s="100">
        <v>548864</v>
      </c>
      <c r="F1603" s="100">
        <v>686080</v>
      </c>
      <c r="G1603" s="100">
        <v>823296</v>
      </c>
      <c r="H1603" s="100">
        <v>233872</v>
      </c>
    </row>
    <row r="1604" spans="3:8" x14ac:dyDescent="0.2">
      <c r="C1604" s="245">
        <v>42803</v>
      </c>
      <c r="D1604" s="100">
        <v>1234944</v>
      </c>
      <c r="E1604" s="100">
        <v>548864</v>
      </c>
      <c r="F1604" s="100">
        <v>686080</v>
      </c>
      <c r="G1604" s="100">
        <v>823296</v>
      </c>
      <c r="H1604" s="100">
        <v>233872</v>
      </c>
    </row>
    <row r="1605" spans="3:8" x14ac:dyDescent="0.2">
      <c r="C1605" s="245">
        <v>42804</v>
      </c>
      <c r="D1605" s="100">
        <v>1234944</v>
      </c>
      <c r="E1605" s="100">
        <v>548864</v>
      </c>
      <c r="F1605" s="100">
        <v>686080</v>
      </c>
      <c r="G1605" s="100">
        <v>823296</v>
      </c>
      <c r="H1605" s="100">
        <v>233872</v>
      </c>
    </row>
    <row r="1606" spans="3:8" x14ac:dyDescent="0.2">
      <c r="C1606" s="245">
        <v>42805</v>
      </c>
      <c r="D1606" s="100">
        <v>1234944</v>
      </c>
      <c r="E1606" s="100">
        <v>548864</v>
      </c>
      <c r="F1606" s="100">
        <v>686080</v>
      </c>
      <c r="G1606" s="100">
        <v>823296</v>
      </c>
      <c r="H1606" s="100">
        <v>233872</v>
      </c>
    </row>
    <row r="1607" spans="3:8" x14ac:dyDescent="0.2">
      <c r="C1607" s="245">
        <v>42806</v>
      </c>
      <c r="D1607" s="100">
        <v>1234944</v>
      </c>
      <c r="E1607" s="100">
        <v>548864</v>
      </c>
      <c r="F1607" s="100">
        <v>686080</v>
      </c>
      <c r="G1607" s="100">
        <v>823296</v>
      </c>
      <c r="H1607" s="100">
        <v>233872</v>
      </c>
    </row>
    <row r="1608" spans="3:8" x14ac:dyDescent="0.2">
      <c r="C1608" s="245">
        <v>42807</v>
      </c>
      <c r="D1608" s="100">
        <v>1234944</v>
      </c>
      <c r="E1608" s="100">
        <v>548864</v>
      </c>
      <c r="F1608" s="100">
        <v>686080</v>
      </c>
      <c r="G1608" s="100">
        <v>823296</v>
      </c>
      <c r="H1608" s="100">
        <v>233872</v>
      </c>
    </row>
    <row r="1609" spans="3:8" x14ac:dyDescent="0.2">
      <c r="C1609" s="245">
        <v>42808</v>
      </c>
      <c r="D1609" s="100">
        <v>1234944</v>
      </c>
      <c r="E1609" s="100">
        <v>548864</v>
      </c>
      <c r="F1609" s="100">
        <v>686080</v>
      </c>
      <c r="G1609" s="100">
        <v>823296</v>
      </c>
      <c r="H1609" s="100">
        <v>233872</v>
      </c>
    </row>
    <row r="1610" spans="3:8" x14ac:dyDescent="0.2">
      <c r="C1610" s="245">
        <v>42809</v>
      </c>
      <c r="D1610" s="100">
        <v>1234944</v>
      </c>
      <c r="E1610" s="100">
        <v>548864</v>
      </c>
      <c r="F1610" s="100">
        <v>686080</v>
      </c>
      <c r="G1610" s="100">
        <v>823296</v>
      </c>
      <c r="H1610" s="100">
        <v>233872</v>
      </c>
    </row>
    <row r="1611" spans="3:8" x14ac:dyDescent="0.2">
      <c r="C1611" s="245">
        <v>42810</v>
      </c>
      <c r="D1611" s="100">
        <v>1234944</v>
      </c>
      <c r="E1611" s="100">
        <v>548864</v>
      </c>
      <c r="F1611" s="100">
        <v>686080</v>
      </c>
      <c r="G1611" s="100">
        <v>823296</v>
      </c>
      <c r="H1611" s="100">
        <v>233872</v>
      </c>
    </row>
    <row r="1612" spans="3:8" x14ac:dyDescent="0.2">
      <c r="C1612" s="245">
        <v>42811</v>
      </c>
      <c r="D1612" s="100">
        <v>1234944</v>
      </c>
      <c r="E1612" s="100">
        <v>548864</v>
      </c>
      <c r="F1612" s="100">
        <v>686080</v>
      </c>
      <c r="G1612" s="100">
        <v>823296</v>
      </c>
      <c r="H1612" s="100">
        <v>233872</v>
      </c>
    </row>
    <row r="1613" spans="3:8" x14ac:dyDescent="0.2">
      <c r="C1613" s="245">
        <v>42812</v>
      </c>
      <c r="D1613" s="100">
        <v>1234944</v>
      </c>
      <c r="E1613" s="100">
        <v>548864</v>
      </c>
      <c r="F1613" s="100">
        <v>686080</v>
      </c>
      <c r="G1613" s="100">
        <v>823296</v>
      </c>
      <c r="H1613" s="100">
        <v>233872</v>
      </c>
    </row>
    <row r="1614" spans="3:8" x14ac:dyDescent="0.2">
      <c r="C1614" s="245">
        <v>42813</v>
      </c>
      <c r="D1614" s="100">
        <v>1234944</v>
      </c>
      <c r="E1614" s="100">
        <v>548864</v>
      </c>
      <c r="F1614" s="100">
        <v>686080</v>
      </c>
      <c r="G1614" s="100">
        <v>823296</v>
      </c>
      <c r="H1614" s="100">
        <v>233872</v>
      </c>
    </row>
    <row r="1615" spans="3:8" x14ac:dyDescent="0.2">
      <c r="C1615" s="245">
        <v>42814</v>
      </c>
      <c r="D1615" s="100">
        <v>1234944</v>
      </c>
      <c r="E1615" s="100">
        <v>548864</v>
      </c>
      <c r="F1615" s="100">
        <v>686080</v>
      </c>
      <c r="G1615" s="100">
        <v>823296</v>
      </c>
      <c r="H1615" s="100">
        <v>233872</v>
      </c>
    </row>
    <row r="1616" spans="3:8" x14ac:dyDescent="0.2">
      <c r="C1616" s="245">
        <v>42815</v>
      </c>
      <c r="D1616" s="100">
        <v>1234944</v>
      </c>
      <c r="E1616" s="100">
        <v>548864</v>
      </c>
      <c r="F1616" s="100">
        <v>686080</v>
      </c>
      <c r="G1616" s="100">
        <v>823296</v>
      </c>
      <c r="H1616" s="100">
        <v>233872</v>
      </c>
    </row>
    <row r="1617" spans="3:8" x14ac:dyDescent="0.2">
      <c r="C1617" s="245">
        <v>42816</v>
      </c>
      <c r="D1617" s="100">
        <v>1234944</v>
      </c>
      <c r="E1617" s="100">
        <v>548864</v>
      </c>
      <c r="F1617" s="100">
        <v>686080</v>
      </c>
      <c r="G1617" s="100">
        <v>823296</v>
      </c>
      <c r="H1617" s="100">
        <v>233872</v>
      </c>
    </row>
    <row r="1618" spans="3:8" x14ac:dyDescent="0.2">
      <c r="C1618" s="245">
        <v>42817</v>
      </c>
      <c r="D1618" s="100">
        <v>1234944</v>
      </c>
      <c r="E1618" s="100">
        <v>548864</v>
      </c>
      <c r="F1618" s="100">
        <v>686080</v>
      </c>
      <c r="G1618" s="100">
        <v>823296</v>
      </c>
      <c r="H1618" s="100">
        <v>233872</v>
      </c>
    </row>
    <row r="1619" spans="3:8" x14ac:dyDescent="0.2">
      <c r="C1619" s="245">
        <v>42818</v>
      </c>
      <c r="D1619" s="100">
        <v>1234944</v>
      </c>
      <c r="E1619" s="100">
        <v>548864</v>
      </c>
      <c r="F1619" s="100">
        <v>686080</v>
      </c>
      <c r="G1619" s="100">
        <v>823296</v>
      </c>
      <c r="H1619" s="100">
        <v>233872</v>
      </c>
    </row>
    <row r="1620" spans="3:8" x14ac:dyDescent="0.2">
      <c r="C1620" s="245">
        <v>42819</v>
      </c>
      <c r="D1620" s="100">
        <v>1234944</v>
      </c>
      <c r="E1620" s="100">
        <v>548864</v>
      </c>
      <c r="F1620" s="100">
        <v>686080</v>
      </c>
      <c r="G1620" s="100">
        <v>823296</v>
      </c>
      <c r="H1620" s="100">
        <v>233872</v>
      </c>
    </row>
    <row r="1621" spans="3:8" x14ac:dyDescent="0.2">
      <c r="C1621" s="245">
        <v>42820</v>
      </c>
      <c r="D1621" s="100">
        <v>1234944</v>
      </c>
      <c r="E1621" s="100">
        <v>548864</v>
      </c>
      <c r="F1621" s="100">
        <v>686080</v>
      </c>
      <c r="G1621" s="100">
        <v>823296</v>
      </c>
      <c r="H1621" s="100">
        <v>233872</v>
      </c>
    </row>
    <row r="1622" spans="3:8" x14ac:dyDescent="0.2">
      <c r="C1622" s="245">
        <v>42821</v>
      </c>
      <c r="D1622" s="100">
        <v>1234944</v>
      </c>
      <c r="E1622" s="100">
        <v>548864</v>
      </c>
      <c r="F1622" s="100">
        <v>686080</v>
      </c>
      <c r="G1622" s="100">
        <v>823296</v>
      </c>
      <c r="H1622" s="100">
        <v>233872</v>
      </c>
    </row>
    <row r="1623" spans="3:8" x14ac:dyDescent="0.2">
      <c r="C1623" s="245">
        <v>42822</v>
      </c>
      <c r="D1623" s="100">
        <v>1234944</v>
      </c>
      <c r="E1623" s="100">
        <v>548864</v>
      </c>
      <c r="F1623" s="100">
        <v>686080</v>
      </c>
      <c r="G1623" s="100">
        <v>823296</v>
      </c>
      <c r="H1623" s="100">
        <v>233872</v>
      </c>
    </row>
    <row r="1624" spans="3:8" x14ac:dyDescent="0.2">
      <c r="C1624" s="245">
        <v>42823</v>
      </c>
      <c r="D1624" s="100">
        <v>1234944</v>
      </c>
      <c r="E1624" s="100">
        <v>548864</v>
      </c>
      <c r="F1624" s="100">
        <v>686080</v>
      </c>
      <c r="G1624" s="100">
        <v>823296</v>
      </c>
      <c r="H1624" s="100">
        <v>233872</v>
      </c>
    </row>
    <row r="1625" spans="3:8" x14ac:dyDescent="0.2">
      <c r="C1625" s="245">
        <v>42824</v>
      </c>
      <c r="D1625" s="100">
        <v>1234944</v>
      </c>
      <c r="E1625" s="100">
        <v>548864</v>
      </c>
      <c r="F1625" s="100">
        <v>686080</v>
      </c>
      <c r="G1625" s="100">
        <v>823296</v>
      </c>
      <c r="H1625" s="100">
        <v>233872</v>
      </c>
    </row>
    <row r="1626" spans="3:8" x14ac:dyDescent="0.2">
      <c r="C1626" s="245">
        <v>42825</v>
      </c>
      <c r="D1626" s="100">
        <v>1234944</v>
      </c>
      <c r="E1626" s="100">
        <v>548864</v>
      </c>
      <c r="F1626" s="100">
        <v>686080</v>
      </c>
      <c r="G1626" s="100">
        <v>823296</v>
      </c>
      <c r="H1626" s="100">
        <v>233872</v>
      </c>
    </row>
    <row r="1627" spans="3:8" x14ac:dyDescent="0.2">
      <c r="C1627" s="245">
        <v>42826</v>
      </c>
      <c r="D1627" s="100">
        <v>1234944</v>
      </c>
      <c r="E1627" s="100">
        <v>548864</v>
      </c>
      <c r="F1627" s="100">
        <v>686080</v>
      </c>
      <c r="G1627" s="100">
        <v>823296</v>
      </c>
      <c r="H1627" s="100">
        <v>233872</v>
      </c>
    </row>
    <row r="1628" spans="3:8" x14ac:dyDescent="0.2">
      <c r="C1628" s="245">
        <v>42827</v>
      </c>
      <c r="D1628" s="100">
        <v>1234944</v>
      </c>
      <c r="E1628" s="100">
        <v>548864</v>
      </c>
      <c r="F1628" s="100">
        <v>686080</v>
      </c>
      <c r="G1628" s="100">
        <v>823296</v>
      </c>
      <c r="H1628" s="100">
        <v>233872</v>
      </c>
    </row>
    <row r="1629" spans="3:8" x14ac:dyDescent="0.2">
      <c r="C1629" s="245">
        <v>42828</v>
      </c>
      <c r="D1629" s="100">
        <v>1234944</v>
      </c>
      <c r="E1629" s="100">
        <v>548864</v>
      </c>
      <c r="F1629" s="100">
        <v>686080</v>
      </c>
      <c r="G1629" s="100">
        <v>823296</v>
      </c>
      <c r="H1629" s="100">
        <v>233872</v>
      </c>
    </row>
    <row r="1630" spans="3:8" x14ac:dyDescent="0.2">
      <c r="C1630" s="245">
        <v>42829</v>
      </c>
      <c r="D1630" s="100">
        <v>1234944</v>
      </c>
      <c r="E1630" s="100">
        <v>548864</v>
      </c>
      <c r="F1630" s="100">
        <v>686080</v>
      </c>
      <c r="G1630" s="100">
        <v>823296</v>
      </c>
      <c r="H1630" s="100">
        <v>233872</v>
      </c>
    </row>
    <row r="1631" spans="3:8" x14ac:dyDescent="0.2">
      <c r="C1631" s="245">
        <v>42830</v>
      </c>
      <c r="D1631" s="100">
        <v>1234944</v>
      </c>
      <c r="E1631" s="100">
        <v>548864</v>
      </c>
      <c r="F1631" s="100">
        <v>686080</v>
      </c>
      <c r="G1631" s="100">
        <v>823296</v>
      </c>
      <c r="H1631" s="100">
        <v>233872</v>
      </c>
    </row>
    <row r="1632" spans="3:8" x14ac:dyDescent="0.2">
      <c r="C1632" s="245">
        <v>42831</v>
      </c>
      <c r="D1632" s="100">
        <v>1234944</v>
      </c>
      <c r="E1632" s="100">
        <v>548864</v>
      </c>
      <c r="F1632" s="100">
        <v>686080</v>
      </c>
      <c r="G1632" s="100">
        <v>823296</v>
      </c>
      <c r="H1632" s="100">
        <v>233872</v>
      </c>
    </row>
    <row r="1633" spans="3:8" x14ac:dyDescent="0.2">
      <c r="C1633" s="245">
        <v>42832</v>
      </c>
      <c r="D1633" s="100">
        <v>1234944</v>
      </c>
      <c r="E1633" s="100">
        <v>548864</v>
      </c>
      <c r="F1633" s="100">
        <v>686080</v>
      </c>
      <c r="G1633" s="100">
        <v>823296</v>
      </c>
      <c r="H1633" s="100">
        <v>233872</v>
      </c>
    </row>
    <row r="1634" spans="3:8" x14ac:dyDescent="0.2">
      <c r="C1634" s="245">
        <v>42833</v>
      </c>
      <c r="D1634" s="100">
        <v>1234944</v>
      </c>
      <c r="E1634" s="100">
        <v>548864</v>
      </c>
      <c r="F1634" s="100">
        <v>686080</v>
      </c>
      <c r="G1634" s="100">
        <v>823296</v>
      </c>
      <c r="H1634" s="100">
        <v>233872</v>
      </c>
    </row>
    <row r="1635" spans="3:8" x14ac:dyDescent="0.2">
      <c r="C1635" s="245">
        <v>42834</v>
      </c>
      <c r="D1635" s="100">
        <v>1234944</v>
      </c>
      <c r="E1635" s="100">
        <v>548864</v>
      </c>
      <c r="F1635" s="100">
        <v>686080</v>
      </c>
      <c r="G1635" s="100">
        <v>823296</v>
      </c>
      <c r="H1635" s="100">
        <v>233872</v>
      </c>
    </row>
    <row r="1636" spans="3:8" x14ac:dyDescent="0.2">
      <c r="C1636" s="245">
        <v>42835</v>
      </c>
      <c r="D1636" s="100">
        <v>1234944</v>
      </c>
      <c r="E1636" s="100">
        <v>548864</v>
      </c>
      <c r="F1636" s="100">
        <v>686080</v>
      </c>
      <c r="G1636" s="100">
        <v>823296</v>
      </c>
      <c r="H1636" s="100">
        <v>233872</v>
      </c>
    </row>
    <row r="1637" spans="3:8" x14ac:dyDescent="0.2">
      <c r="C1637" s="245">
        <v>42836</v>
      </c>
      <c r="D1637" s="100">
        <v>1234944</v>
      </c>
      <c r="E1637" s="100">
        <v>548864</v>
      </c>
      <c r="F1637" s="100">
        <v>686080</v>
      </c>
      <c r="G1637" s="100">
        <v>823296</v>
      </c>
      <c r="H1637" s="100">
        <v>233872</v>
      </c>
    </row>
    <row r="1638" spans="3:8" x14ac:dyDescent="0.2">
      <c r="C1638" s="245">
        <v>42837</v>
      </c>
      <c r="D1638" s="100">
        <v>1234944</v>
      </c>
      <c r="E1638" s="100">
        <v>548864</v>
      </c>
      <c r="F1638" s="100">
        <v>686080</v>
      </c>
      <c r="G1638" s="100">
        <v>823296</v>
      </c>
      <c r="H1638" s="100">
        <v>233872</v>
      </c>
    </row>
    <row r="1639" spans="3:8" x14ac:dyDescent="0.2">
      <c r="C1639" s="245">
        <v>42838</v>
      </c>
      <c r="D1639" s="100">
        <v>1234944</v>
      </c>
      <c r="E1639" s="100">
        <v>548864</v>
      </c>
      <c r="F1639" s="100">
        <v>686080</v>
      </c>
      <c r="G1639" s="100">
        <v>823296</v>
      </c>
      <c r="H1639" s="100">
        <v>233872</v>
      </c>
    </row>
    <row r="1640" spans="3:8" x14ac:dyDescent="0.2">
      <c r="C1640" s="245">
        <v>42839</v>
      </c>
      <c r="D1640" s="100">
        <v>1234944</v>
      </c>
      <c r="E1640" s="100">
        <v>548864</v>
      </c>
      <c r="F1640" s="100">
        <v>686080</v>
      </c>
      <c r="G1640" s="100">
        <v>823296</v>
      </c>
      <c r="H1640" s="100">
        <v>233872</v>
      </c>
    </row>
    <row r="1641" spans="3:8" x14ac:dyDescent="0.2">
      <c r="C1641" s="245">
        <v>42840</v>
      </c>
      <c r="D1641" s="100">
        <v>1234944</v>
      </c>
      <c r="E1641" s="100">
        <v>548864</v>
      </c>
      <c r="F1641" s="100">
        <v>686080</v>
      </c>
      <c r="G1641" s="100">
        <v>823296</v>
      </c>
      <c r="H1641" s="100">
        <v>233872</v>
      </c>
    </row>
    <row r="1642" spans="3:8" x14ac:dyDescent="0.2">
      <c r="C1642" s="245">
        <v>42841</v>
      </c>
      <c r="D1642" s="100">
        <v>1234944</v>
      </c>
      <c r="E1642" s="100">
        <v>548864</v>
      </c>
      <c r="F1642" s="100">
        <v>686080</v>
      </c>
      <c r="G1642" s="100">
        <v>823296</v>
      </c>
      <c r="H1642" s="100">
        <v>233872</v>
      </c>
    </row>
    <row r="1643" spans="3:8" x14ac:dyDescent="0.2">
      <c r="C1643" s="245">
        <v>42842</v>
      </c>
      <c r="D1643" s="100">
        <v>1234944</v>
      </c>
      <c r="E1643" s="100">
        <v>548864</v>
      </c>
      <c r="F1643" s="100">
        <v>686080</v>
      </c>
      <c r="G1643" s="100">
        <v>823296</v>
      </c>
      <c r="H1643" s="100">
        <v>233872</v>
      </c>
    </row>
    <row r="1644" spans="3:8" x14ac:dyDescent="0.2">
      <c r="C1644" s="245">
        <v>42843</v>
      </c>
      <c r="D1644" s="100">
        <v>1234944</v>
      </c>
      <c r="E1644" s="100">
        <v>548864</v>
      </c>
      <c r="F1644" s="100">
        <v>686080</v>
      </c>
      <c r="G1644" s="100">
        <v>823296</v>
      </c>
      <c r="H1644" s="100">
        <v>233872</v>
      </c>
    </row>
    <row r="1645" spans="3:8" x14ac:dyDescent="0.2">
      <c r="C1645" s="245">
        <v>42844</v>
      </c>
      <c r="D1645" s="100">
        <v>1234944</v>
      </c>
      <c r="E1645" s="100">
        <v>548864</v>
      </c>
      <c r="F1645" s="100">
        <v>686080</v>
      </c>
      <c r="G1645" s="100">
        <v>823296</v>
      </c>
      <c r="H1645" s="100">
        <v>233872</v>
      </c>
    </row>
    <row r="1646" spans="3:8" x14ac:dyDescent="0.2">
      <c r="C1646" s="245">
        <v>42845</v>
      </c>
      <c r="D1646" s="100">
        <v>1234944</v>
      </c>
      <c r="E1646" s="100">
        <v>548864</v>
      </c>
      <c r="F1646" s="100">
        <v>686080</v>
      </c>
      <c r="G1646" s="100">
        <v>823296</v>
      </c>
      <c r="H1646" s="100">
        <v>233872</v>
      </c>
    </row>
    <row r="1647" spans="3:8" x14ac:dyDescent="0.2">
      <c r="C1647" s="245">
        <v>42846</v>
      </c>
      <c r="D1647" s="100">
        <v>1234944</v>
      </c>
      <c r="E1647" s="100">
        <v>548864</v>
      </c>
      <c r="F1647" s="100">
        <v>686080</v>
      </c>
      <c r="G1647" s="100">
        <v>823296</v>
      </c>
      <c r="H1647" s="100">
        <v>233872</v>
      </c>
    </row>
    <row r="1648" spans="3:8" x14ac:dyDescent="0.2">
      <c r="C1648" s="245">
        <v>42847</v>
      </c>
      <c r="D1648" s="100">
        <v>1234944</v>
      </c>
      <c r="E1648" s="100">
        <v>548864</v>
      </c>
      <c r="F1648" s="100">
        <v>686080</v>
      </c>
      <c r="G1648" s="100">
        <v>823296</v>
      </c>
      <c r="H1648" s="100">
        <v>233872</v>
      </c>
    </row>
    <row r="1649" spans="3:8" x14ac:dyDescent="0.2">
      <c r="C1649" s="245">
        <v>42848</v>
      </c>
      <c r="D1649" s="100">
        <v>1234944</v>
      </c>
      <c r="E1649" s="100">
        <v>548864</v>
      </c>
      <c r="F1649" s="100">
        <v>686080</v>
      </c>
      <c r="G1649" s="100">
        <v>823296</v>
      </c>
      <c r="H1649" s="100">
        <v>233872</v>
      </c>
    </row>
    <row r="1650" spans="3:8" x14ac:dyDescent="0.2">
      <c r="C1650" s="245">
        <v>42849</v>
      </c>
      <c r="D1650" s="100">
        <v>1234944</v>
      </c>
      <c r="E1650" s="100">
        <v>548864</v>
      </c>
      <c r="F1650" s="100">
        <v>686080</v>
      </c>
      <c r="G1650" s="100">
        <v>823296</v>
      </c>
      <c r="H1650" s="100">
        <v>233872</v>
      </c>
    </row>
    <row r="1651" spans="3:8" x14ac:dyDescent="0.2">
      <c r="C1651" s="245">
        <v>42850</v>
      </c>
      <c r="D1651" s="100">
        <v>1234944</v>
      </c>
      <c r="E1651" s="100">
        <v>548864</v>
      </c>
      <c r="F1651" s="100">
        <v>686080</v>
      </c>
      <c r="G1651" s="100">
        <v>823296</v>
      </c>
      <c r="H1651" s="100">
        <v>233872</v>
      </c>
    </row>
    <row r="1652" spans="3:8" x14ac:dyDescent="0.2">
      <c r="C1652" s="245">
        <v>42851</v>
      </c>
      <c r="D1652" s="100">
        <v>1234944</v>
      </c>
      <c r="E1652" s="100">
        <v>548864</v>
      </c>
      <c r="F1652" s="100">
        <v>686080</v>
      </c>
      <c r="G1652" s="100">
        <v>823296</v>
      </c>
      <c r="H1652" s="100">
        <v>233872</v>
      </c>
    </row>
    <row r="1653" spans="3:8" x14ac:dyDescent="0.2">
      <c r="C1653" s="245">
        <v>42852</v>
      </c>
      <c r="D1653" s="100">
        <v>1234944</v>
      </c>
      <c r="E1653" s="100">
        <v>548864</v>
      </c>
      <c r="F1653" s="100">
        <v>686080</v>
      </c>
      <c r="G1653" s="100">
        <v>823296</v>
      </c>
      <c r="H1653" s="100">
        <v>233872</v>
      </c>
    </row>
    <row r="1654" spans="3:8" x14ac:dyDescent="0.2">
      <c r="C1654" s="245">
        <v>42853</v>
      </c>
      <c r="D1654" s="100">
        <v>1234944</v>
      </c>
      <c r="E1654" s="100">
        <v>548864</v>
      </c>
      <c r="F1654" s="100">
        <v>686080</v>
      </c>
      <c r="G1654" s="100">
        <v>823296</v>
      </c>
      <c r="H1654" s="100">
        <v>233872</v>
      </c>
    </row>
    <row r="1655" spans="3:8" x14ac:dyDescent="0.2">
      <c r="C1655" s="245">
        <v>42854</v>
      </c>
      <c r="D1655" s="100">
        <v>1234944</v>
      </c>
      <c r="E1655" s="100">
        <v>548864</v>
      </c>
      <c r="F1655" s="100">
        <v>686080</v>
      </c>
      <c r="G1655" s="100">
        <v>823296</v>
      </c>
      <c r="H1655" s="100">
        <v>233872</v>
      </c>
    </row>
    <row r="1656" spans="3:8" x14ac:dyDescent="0.2">
      <c r="C1656" s="245">
        <v>42855</v>
      </c>
      <c r="D1656" s="100">
        <v>1234944</v>
      </c>
      <c r="E1656" s="100">
        <v>548864</v>
      </c>
      <c r="F1656" s="100">
        <v>686080</v>
      </c>
      <c r="G1656" s="100">
        <v>823296</v>
      </c>
      <c r="H1656" s="100">
        <v>233872</v>
      </c>
    </row>
    <row r="1657" spans="3:8" x14ac:dyDescent="0.2">
      <c r="C1657" s="245">
        <v>42856</v>
      </c>
      <c r="D1657" s="100">
        <v>1234944</v>
      </c>
      <c r="E1657" s="100">
        <v>548864</v>
      </c>
      <c r="F1657" s="100">
        <v>686080</v>
      </c>
      <c r="G1657" s="100">
        <v>823296</v>
      </c>
      <c r="H1657" s="100">
        <v>233872</v>
      </c>
    </row>
    <row r="1658" spans="3:8" x14ac:dyDescent="0.2">
      <c r="C1658" s="245">
        <v>42857</v>
      </c>
      <c r="D1658" s="100">
        <v>1234944</v>
      </c>
      <c r="E1658" s="100">
        <v>548864</v>
      </c>
      <c r="F1658" s="100">
        <v>686080</v>
      </c>
      <c r="G1658" s="100">
        <v>823296</v>
      </c>
      <c r="H1658" s="100">
        <v>233872</v>
      </c>
    </row>
    <row r="1659" spans="3:8" x14ac:dyDescent="0.2">
      <c r="C1659" s="245">
        <v>42858</v>
      </c>
      <c r="D1659" s="100">
        <v>1234944</v>
      </c>
      <c r="E1659" s="100">
        <v>548864</v>
      </c>
      <c r="F1659" s="100">
        <v>686080</v>
      </c>
      <c r="G1659" s="100">
        <v>823296</v>
      </c>
      <c r="H1659" s="100">
        <v>233872</v>
      </c>
    </row>
    <row r="1660" spans="3:8" x14ac:dyDescent="0.2">
      <c r="C1660" s="245">
        <v>42859</v>
      </c>
      <c r="D1660" s="100">
        <v>1234944</v>
      </c>
      <c r="E1660" s="100">
        <v>548864</v>
      </c>
      <c r="F1660" s="100">
        <v>686080</v>
      </c>
      <c r="G1660" s="100">
        <v>823296</v>
      </c>
      <c r="H1660" s="100">
        <v>233872</v>
      </c>
    </row>
    <row r="1661" spans="3:8" x14ac:dyDescent="0.2">
      <c r="C1661" s="245">
        <v>42860</v>
      </c>
      <c r="D1661" s="100">
        <v>1234944</v>
      </c>
      <c r="E1661" s="100">
        <v>548864</v>
      </c>
      <c r="F1661" s="100">
        <v>686080</v>
      </c>
      <c r="G1661" s="100">
        <v>823296</v>
      </c>
      <c r="H1661" s="100">
        <v>233872</v>
      </c>
    </row>
    <row r="1662" spans="3:8" x14ac:dyDescent="0.2">
      <c r="C1662" s="245">
        <v>42861</v>
      </c>
      <c r="D1662" s="100">
        <v>1234944</v>
      </c>
      <c r="E1662" s="100">
        <v>548864</v>
      </c>
      <c r="F1662" s="100">
        <v>686080</v>
      </c>
      <c r="G1662" s="100">
        <v>823296</v>
      </c>
      <c r="H1662" s="100">
        <v>233872</v>
      </c>
    </row>
    <row r="1663" spans="3:8" x14ac:dyDescent="0.2">
      <c r="C1663" s="245">
        <v>42862</v>
      </c>
      <c r="D1663" s="100">
        <v>1234944</v>
      </c>
      <c r="E1663" s="100">
        <v>548864</v>
      </c>
      <c r="F1663" s="100">
        <v>686080</v>
      </c>
      <c r="G1663" s="100">
        <v>823296</v>
      </c>
      <c r="H1663" s="100">
        <v>233872</v>
      </c>
    </row>
    <row r="1664" spans="3:8" x14ac:dyDescent="0.2">
      <c r="C1664" s="245">
        <v>42863</v>
      </c>
      <c r="D1664" s="100">
        <v>1234944</v>
      </c>
      <c r="E1664" s="100">
        <v>548864</v>
      </c>
      <c r="F1664" s="100">
        <v>686080</v>
      </c>
      <c r="G1664" s="100">
        <v>823296</v>
      </c>
      <c r="H1664" s="100">
        <v>233872</v>
      </c>
    </row>
    <row r="1665" spans="3:8" x14ac:dyDescent="0.2">
      <c r="C1665" s="245">
        <v>42864</v>
      </c>
      <c r="D1665" s="100">
        <v>1234944</v>
      </c>
      <c r="E1665" s="100">
        <v>548864</v>
      </c>
      <c r="F1665" s="100">
        <v>686080</v>
      </c>
      <c r="G1665" s="100">
        <v>823296</v>
      </c>
      <c r="H1665" s="100">
        <v>233872</v>
      </c>
    </row>
    <row r="1666" spans="3:8" x14ac:dyDescent="0.2">
      <c r="C1666" s="245">
        <v>42865</v>
      </c>
      <c r="D1666" s="100">
        <v>1234944</v>
      </c>
      <c r="E1666" s="100">
        <v>548864</v>
      </c>
      <c r="F1666" s="100">
        <v>686080</v>
      </c>
      <c r="G1666" s="100">
        <v>823296</v>
      </c>
      <c r="H1666" s="100">
        <v>233872</v>
      </c>
    </row>
    <row r="1667" spans="3:8" x14ac:dyDescent="0.2">
      <c r="C1667" s="245">
        <v>42866</v>
      </c>
      <c r="D1667" s="100">
        <v>1234944</v>
      </c>
      <c r="E1667" s="100">
        <v>548864</v>
      </c>
      <c r="F1667" s="100">
        <v>686080</v>
      </c>
      <c r="G1667" s="100">
        <v>823296</v>
      </c>
      <c r="H1667" s="100">
        <v>233872</v>
      </c>
    </row>
    <row r="1668" spans="3:8" x14ac:dyDescent="0.2">
      <c r="C1668" s="245">
        <v>42867</v>
      </c>
      <c r="D1668" s="100">
        <v>1234944</v>
      </c>
      <c r="E1668" s="100">
        <v>548864</v>
      </c>
      <c r="F1668" s="100">
        <v>686080</v>
      </c>
      <c r="G1668" s="100">
        <v>823296</v>
      </c>
      <c r="H1668" s="100">
        <v>233872</v>
      </c>
    </row>
    <row r="1669" spans="3:8" x14ac:dyDescent="0.2">
      <c r="C1669" s="245">
        <v>42868</v>
      </c>
      <c r="D1669" s="100">
        <v>1234944</v>
      </c>
      <c r="E1669" s="100">
        <v>548864</v>
      </c>
      <c r="F1669" s="100">
        <v>686080</v>
      </c>
      <c r="G1669" s="100">
        <v>823296</v>
      </c>
      <c r="H1669" s="100">
        <v>233872</v>
      </c>
    </row>
    <row r="1670" spans="3:8" x14ac:dyDescent="0.2">
      <c r="C1670" s="245">
        <v>42869</v>
      </c>
      <c r="D1670" s="100">
        <v>1234944</v>
      </c>
      <c r="E1670" s="100">
        <v>548864</v>
      </c>
      <c r="F1670" s="100">
        <v>686080</v>
      </c>
      <c r="G1670" s="100">
        <v>823296</v>
      </c>
      <c r="H1670" s="100">
        <v>233872</v>
      </c>
    </row>
    <row r="1671" spans="3:8" x14ac:dyDescent="0.2">
      <c r="C1671" s="245">
        <v>42870</v>
      </c>
      <c r="D1671" s="100">
        <v>1234944</v>
      </c>
      <c r="E1671" s="100">
        <v>548864</v>
      </c>
      <c r="F1671" s="100">
        <v>686080</v>
      </c>
      <c r="G1671" s="100">
        <v>823296</v>
      </c>
      <c r="H1671" s="100">
        <v>233872</v>
      </c>
    </row>
    <row r="1672" spans="3:8" x14ac:dyDescent="0.2">
      <c r="C1672" s="245">
        <v>42871</v>
      </c>
      <c r="D1672" s="100">
        <v>1234944</v>
      </c>
      <c r="E1672" s="100">
        <v>548864</v>
      </c>
      <c r="F1672" s="100">
        <v>686080</v>
      </c>
      <c r="G1672" s="100">
        <v>823296</v>
      </c>
      <c r="H1672" s="100">
        <v>233872</v>
      </c>
    </row>
    <row r="1673" spans="3:8" x14ac:dyDescent="0.2">
      <c r="C1673" s="245">
        <v>42872</v>
      </c>
      <c r="D1673" s="100">
        <v>1234944</v>
      </c>
      <c r="E1673" s="100">
        <v>548864</v>
      </c>
      <c r="F1673" s="100">
        <v>686080</v>
      </c>
      <c r="G1673" s="100">
        <v>823296</v>
      </c>
      <c r="H1673" s="100">
        <v>233872</v>
      </c>
    </row>
    <row r="1674" spans="3:8" x14ac:dyDescent="0.2">
      <c r="C1674" s="245">
        <v>42873</v>
      </c>
      <c r="D1674" s="100">
        <v>1234944</v>
      </c>
      <c r="E1674" s="100">
        <v>548864</v>
      </c>
      <c r="F1674" s="100">
        <v>686080</v>
      </c>
      <c r="G1674" s="100">
        <v>823296</v>
      </c>
      <c r="H1674" s="100">
        <v>233872</v>
      </c>
    </row>
    <row r="1675" spans="3:8" x14ac:dyDescent="0.2">
      <c r="C1675" s="245">
        <v>42874</v>
      </c>
      <c r="D1675" s="100">
        <v>1234944</v>
      </c>
      <c r="E1675" s="100">
        <v>548864</v>
      </c>
      <c r="F1675" s="100">
        <v>686080</v>
      </c>
      <c r="G1675" s="100">
        <v>823296</v>
      </c>
      <c r="H1675" s="100">
        <v>233872</v>
      </c>
    </row>
    <row r="1676" spans="3:8" x14ac:dyDescent="0.2">
      <c r="C1676" s="245">
        <v>42875</v>
      </c>
      <c r="D1676" s="100">
        <v>1234944</v>
      </c>
      <c r="E1676" s="100">
        <v>548864</v>
      </c>
      <c r="F1676" s="100">
        <v>686080</v>
      </c>
      <c r="G1676" s="100">
        <v>823296</v>
      </c>
      <c r="H1676" s="100">
        <v>233872</v>
      </c>
    </row>
    <row r="1677" spans="3:8" x14ac:dyDescent="0.2">
      <c r="C1677" s="245">
        <v>42876</v>
      </c>
      <c r="D1677" s="100">
        <v>1234944</v>
      </c>
      <c r="E1677" s="100">
        <v>548864</v>
      </c>
      <c r="F1677" s="100">
        <v>686080</v>
      </c>
      <c r="G1677" s="100">
        <v>823296</v>
      </c>
      <c r="H1677" s="100">
        <v>233872</v>
      </c>
    </row>
    <row r="1678" spans="3:8" x14ac:dyDescent="0.2">
      <c r="C1678" s="245">
        <v>42877</v>
      </c>
      <c r="D1678" s="100">
        <v>1234944</v>
      </c>
      <c r="E1678" s="100">
        <v>548864</v>
      </c>
      <c r="F1678" s="100">
        <v>686080</v>
      </c>
      <c r="G1678" s="100">
        <v>823296</v>
      </c>
      <c r="H1678" s="100">
        <v>233872</v>
      </c>
    </row>
    <row r="1679" spans="3:8" x14ac:dyDescent="0.2">
      <c r="C1679" s="245">
        <v>42878</v>
      </c>
      <c r="D1679" s="100">
        <v>1234944</v>
      </c>
      <c r="E1679" s="100">
        <v>548864</v>
      </c>
      <c r="F1679" s="100">
        <v>686080</v>
      </c>
      <c r="G1679" s="100">
        <v>823296</v>
      </c>
      <c r="H1679" s="100">
        <v>233872</v>
      </c>
    </row>
    <row r="1680" spans="3:8" x14ac:dyDescent="0.2">
      <c r="C1680" s="245">
        <v>42879</v>
      </c>
      <c r="D1680" s="100">
        <v>1234944</v>
      </c>
      <c r="E1680" s="100">
        <v>548864</v>
      </c>
      <c r="F1680" s="100">
        <v>686080</v>
      </c>
      <c r="G1680" s="100">
        <v>823296</v>
      </c>
      <c r="H1680" s="100">
        <v>233872</v>
      </c>
    </row>
    <row r="1681" spans="3:8" x14ac:dyDescent="0.2">
      <c r="C1681" s="245">
        <v>42880</v>
      </c>
      <c r="D1681" s="100">
        <v>1234944</v>
      </c>
      <c r="E1681" s="100">
        <v>548864</v>
      </c>
      <c r="F1681" s="100">
        <v>686080</v>
      </c>
      <c r="G1681" s="100">
        <v>823296</v>
      </c>
      <c r="H1681" s="100">
        <v>233872</v>
      </c>
    </row>
    <row r="1682" spans="3:8" x14ac:dyDescent="0.2">
      <c r="C1682" s="245">
        <v>42881</v>
      </c>
      <c r="D1682" s="100">
        <v>1234944</v>
      </c>
      <c r="E1682" s="100">
        <v>548864</v>
      </c>
      <c r="F1682" s="100">
        <v>686080</v>
      </c>
      <c r="G1682" s="100">
        <v>823296</v>
      </c>
      <c r="H1682" s="100">
        <v>233872</v>
      </c>
    </row>
    <row r="1683" spans="3:8" x14ac:dyDescent="0.2">
      <c r="C1683" s="245">
        <v>42882</v>
      </c>
      <c r="D1683" s="100">
        <v>1234944</v>
      </c>
      <c r="E1683" s="100">
        <v>548864</v>
      </c>
      <c r="F1683" s="100">
        <v>686080</v>
      </c>
      <c r="G1683" s="100">
        <v>823296</v>
      </c>
      <c r="H1683" s="100">
        <v>233872</v>
      </c>
    </row>
    <row r="1684" spans="3:8" x14ac:dyDescent="0.2">
      <c r="C1684" s="245">
        <v>42883</v>
      </c>
      <c r="D1684" s="100">
        <v>1234944</v>
      </c>
      <c r="E1684" s="100">
        <v>548864</v>
      </c>
      <c r="F1684" s="100">
        <v>686080</v>
      </c>
      <c r="G1684" s="100">
        <v>823296</v>
      </c>
      <c r="H1684" s="100">
        <v>233872</v>
      </c>
    </row>
    <row r="1685" spans="3:8" x14ac:dyDescent="0.2">
      <c r="C1685" s="245">
        <v>42884</v>
      </c>
      <c r="D1685" s="100">
        <v>1234944</v>
      </c>
      <c r="E1685" s="100">
        <v>548864</v>
      </c>
      <c r="F1685" s="100">
        <v>686080</v>
      </c>
      <c r="G1685" s="100">
        <v>823296</v>
      </c>
      <c r="H1685" s="100">
        <v>233872</v>
      </c>
    </row>
    <row r="1686" spans="3:8" x14ac:dyDescent="0.2">
      <c r="C1686" s="245">
        <v>42885</v>
      </c>
      <c r="D1686" s="100">
        <v>1234944</v>
      </c>
      <c r="E1686" s="100">
        <v>548864</v>
      </c>
      <c r="F1686" s="100">
        <v>686080</v>
      </c>
      <c r="G1686" s="100">
        <v>823296</v>
      </c>
      <c r="H1686" s="100">
        <v>233872</v>
      </c>
    </row>
    <row r="1687" spans="3:8" x14ac:dyDescent="0.2">
      <c r="C1687" s="245">
        <v>42886</v>
      </c>
      <c r="D1687" s="100">
        <v>1234944</v>
      </c>
      <c r="E1687" s="100">
        <v>548864</v>
      </c>
      <c r="F1687" s="100">
        <v>686080</v>
      </c>
      <c r="G1687" s="100">
        <v>823296</v>
      </c>
      <c r="H1687" s="100">
        <v>233872</v>
      </c>
    </row>
    <row r="1688" spans="3:8" x14ac:dyDescent="0.2">
      <c r="C1688" s="245">
        <v>42887</v>
      </c>
      <c r="D1688" s="100">
        <v>1234944</v>
      </c>
      <c r="E1688" s="100">
        <v>548864</v>
      </c>
      <c r="F1688" s="100">
        <v>686080</v>
      </c>
      <c r="G1688" s="100">
        <v>823296</v>
      </c>
      <c r="H1688" s="100">
        <v>233872</v>
      </c>
    </row>
    <row r="1689" spans="3:8" x14ac:dyDescent="0.2">
      <c r="C1689" s="245">
        <v>42888</v>
      </c>
      <c r="D1689" s="100">
        <v>1234944</v>
      </c>
      <c r="E1689" s="100">
        <v>548864</v>
      </c>
      <c r="F1689" s="100">
        <v>686080</v>
      </c>
      <c r="G1689" s="100">
        <v>823296</v>
      </c>
      <c r="H1689" s="100">
        <v>233872</v>
      </c>
    </row>
    <row r="1690" spans="3:8" x14ac:dyDescent="0.2">
      <c r="C1690" s="245">
        <v>42889</v>
      </c>
      <c r="D1690" s="100">
        <v>1234944</v>
      </c>
      <c r="E1690" s="100">
        <v>548864</v>
      </c>
      <c r="F1690" s="100">
        <v>686080</v>
      </c>
      <c r="G1690" s="100">
        <v>823296</v>
      </c>
      <c r="H1690" s="100">
        <v>233872</v>
      </c>
    </row>
    <row r="1691" spans="3:8" x14ac:dyDescent="0.2">
      <c r="C1691" s="245">
        <v>42890</v>
      </c>
      <c r="D1691" s="100">
        <v>1234944</v>
      </c>
      <c r="E1691" s="100">
        <v>548864</v>
      </c>
      <c r="F1691" s="100">
        <v>686080</v>
      </c>
      <c r="G1691" s="100">
        <v>823296</v>
      </c>
      <c r="H1691" s="100">
        <v>233872</v>
      </c>
    </row>
    <row r="1692" spans="3:8" x14ac:dyDescent="0.2">
      <c r="C1692" s="245">
        <v>42891</v>
      </c>
      <c r="D1692" s="100">
        <v>1234944</v>
      </c>
      <c r="E1692" s="100">
        <v>548864</v>
      </c>
      <c r="F1692" s="100">
        <v>686080</v>
      </c>
      <c r="G1692" s="100">
        <v>823296</v>
      </c>
      <c r="H1692" s="100">
        <v>233872</v>
      </c>
    </row>
    <row r="1693" spans="3:8" x14ac:dyDescent="0.2">
      <c r="C1693" s="245">
        <v>42892</v>
      </c>
      <c r="D1693" s="100">
        <v>1234944</v>
      </c>
      <c r="E1693" s="100">
        <v>548864</v>
      </c>
      <c r="F1693" s="100">
        <v>686080</v>
      </c>
      <c r="G1693" s="100">
        <v>823296</v>
      </c>
      <c r="H1693" s="100">
        <v>233872</v>
      </c>
    </row>
    <row r="1694" spans="3:8" x14ac:dyDescent="0.2">
      <c r="C1694" s="245">
        <v>42893</v>
      </c>
      <c r="D1694" s="100">
        <v>1234944</v>
      </c>
      <c r="E1694" s="100">
        <v>548864</v>
      </c>
      <c r="F1694" s="100">
        <v>686080</v>
      </c>
      <c r="G1694" s="100">
        <v>823296</v>
      </c>
      <c r="H1694" s="100">
        <v>233872</v>
      </c>
    </row>
    <row r="1695" spans="3:8" x14ac:dyDescent="0.2">
      <c r="C1695" s="245">
        <v>42894</v>
      </c>
      <c r="D1695" s="100">
        <v>1234944</v>
      </c>
      <c r="E1695" s="100">
        <v>548864</v>
      </c>
      <c r="F1695" s="100">
        <v>686080</v>
      </c>
      <c r="G1695" s="100">
        <v>823296</v>
      </c>
      <c r="H1695" s="100">
        <v>233872</v>
      </c>
    </row>
    <row r="1696" spans="3:8" x14ac:dyDescent="0.2">
      <c r="C1696" s="245">
        <v>42895</v>
      </c>
      <c r="D1696" s="100">
        <v>1234944</v>
      </c>
      <c r="E1696" s="100">
        <v>548864</v>
      </c>
      <c r="F1696" s="100">
        <v>686080</v>
      </c>
      <c r="G1696" s="100">
        <v>823296</v>
      </c>
      <c r="H1696" s="100">
        <v>233872</v>
      </c>
    </row>
    <row r="1697" spans="3:8" x14ac:dyDescent="0.2">
      <c r="C1697" s="245">
        <v>42896</v>
      </c>
      <c r="D1697" s="100">
        <v>1234944</v>
      </c>
      <c r="E1697" s="100">
        <v>548864</v>
      </c>
      <c r="F1697" s="100">
        <v>686080</v>
      </c>
      <c r="G1697" s="100">
        <v>823296</v>
      </c>
      <c r="H1697" s="100">
        <v>233872</v>
      </c>
    </row>
    <row r="1698" spans="3:8" x14ac:dyDescent="0.2">
      <c r="C1698" s="245">
        <v>42897</v>
      </c>
      <c r="D1698" s="100">
        <v>1234944</v>
      </c>
      <c r="E1698" s="100">
        <v>548864</v>
      </c>
      <c r="F1698" s="100">
        <v>686080</v>
      </c>
      <c r="G1698" s="100">
        <v>823296</v>
      </c>
      <c r="H1698" s="100">
        <v>233872</v>
      </c>
    </row>
    <row r="1699" spans="3:8" x14ac:dyDescent="0.2">
      <c r="C1699" s="245">
        <v>42898</v>
      </c>
      <c r="D1699" s="100">
        <v>1234944</v>
      </c>
      <c r="E1699" s="100">
        <v>548864</v>
      </c>
      <c r="F1699" s="100">
        <v>686080</v>
      </c>
      <c r="G1699" s="100">
        <v>823296</v>
      </c>
      <c r="H1699" s="100">
        <v>233872</v>
      </c>
    </row>
    <row r="1700" spans="3:8" x14ac:dyDescent="0.2">
      <c r="C1700" s="245">
        <v>42899</v>
      </c>
      <c r="D1700" s="100">
        <v>1234944</v>
      </c>
      <c r="E1700" s="100">
        <v>548864</v>
      </c>
      <c r="F1700" s="100">
        <v>686080</v>
      </c>
      <c r="G1700" s="100">
        <v>823296</v>
      </c>
      <c r="H1700" s="100">
        <v>233872</v>
      </c>
    </row>
    <row r="1701" spans="3:8" x14ac:dyDescent="0.2">
      <c r="C1701" s="245">
        <v>42900</v>
      </c>
      <c r="D1701" s="100">
        <v>1234944</v>
      </c>
      <c r="E1701" s="100">
        <v>548864</v>
      </c>
      <c r="F1701" s="100">
        <v>686080</v>
      </c>
      <c r="G1701" s="100">
        <v>823296</v>
      </c>
      <c r="H1701" s="100">
        <v>233872</v>
      </c>
    </row>
    <row r="1702" spans="3:8" x14ac:dyDescent="0.2">
      <c r="C1702" s="245">
        <v>42901</v>
      </c>
      <c r="D1702" s="100">
        <v>1234944</v>
      </c>
      <c r="E1702" s="100">
        <v>548864</v>
      </c>
      <c r="F1702" s="100">
        <v>686080</v>
      </c>
      <c r="G1702" s="100">
        <v>823296</v>
      </c>
      <c r="H1702" s="100">
        <v>233872</v>
      </c>
    </row>
    <row r="1703" spans="3:8" x14ac:dyDescent="0.2">
      <c r="C1703" s="245">
        <v>42902</v>
      </c>
      <c r="D1703" s="100">
        <v>1234944</v>
      </c>
      <c r="E1703" s="100">
        <v>548864</v>
      </c>
      <c r="F1703" s="100">
        <v>686080</v>
      </c>
      <c r="G1703" s="100">
        <v>823296</v>
      </c>
      <c r="H1703" s="100">
        <v>233872</v>
      </c>
    </row>
    <row r="1704" spans="3:8" x14ac:dyDescent="0.2">
      <c r="C1704" s="245">
        <v>42903</v>
      </c>
      <c r="D1704" s="100">
        <v>1234944</v>
      </c>
      <c r="E1704" s="100">
        <v>548864</v>
      </c>
      <c r="F1704" s="100">
        <v>686080</v>
      </c>
      <c r="G1704" s="100">
        <v>823296</v>
      </c>
      <c r="H1704" s="100">
        <v>233872</v>
      </c>
    </row>
    <row r="1705" spans="3:8" x14ac:dyDescent="0.2">
      <c r="C1705" s="245">
        <v>42904</v>
      </c>
      <c r="D1705" s="100">
        <v>1234944</v>
      </c>
      <c r="E1705" s="100">
        <v>548864</v>
      </c>
      <c r="F1705" s="100">
        <v>686080</v>
      </c>
      <c r="G1705" s="100">
        <v>823296</v>
      </c>
      <c r="H1705" s="100">
        <v>233872</v>
      </c>
    </row>
    <row r="1706" spans="3:8" x14ac:dyDescent="0.2">
      <c r="C1706" s="245">
        <v>42905</v>
      </c>
      <c r="D1706" s="100">
        <v>1234944</v>
      </c>
      <c r="E1706" s="100">
        <v>548864</v>
      </c>
      <c r="F1706" s="100">
        <v>686080</v>
      </c>
      <c r="G1706" s="100">
        <v>823296</v>
      </c>
      <c r="H1706" s="100">
        <v>233872</v>
      </c>
    </row>
    <row r="1707" spans="3:8" x14ac:dyDescent="0.2">
      <c r="C1707" s="245">
        <v>42906</v>
      </c>
      <c r="D1707" s="100">
        <v>1234944</v>
      </c>
      <c r="E1707" s="100">
        <v>548864</v>
      </c>
      <c r="F1707" s="100">
        <v>686080</v>
      </c>
      <c r="G1707" s="100">
        <v>823296</v>
      </c>
      <c r="H1707" s="100">
        <v>233872</v>
      </c>
    </row>
    <row r="1708" spans="3:8" x14ac:dyDescent="0.2">
      <c r="C1708" s="245">
        <v>42907</v>
      </c>
      <c r="D1708" s="100">
        <v>1234944</v>
      </c>
      <c r="E1708" s="100">
        <v>548864</v>
      </c>
      <c r="F1708" s="100">
        <v>686080</v>
      </c>
      <c r="G1708" s="100">
        <v>823296</v>
      </c>
      <c r="H1708" s="100">
        <v>233872</v>
      </c>
    </row>
    <row r="1709" spans="3:8" x14ac:dyDescent="0.2">
      <c r="C1709" s="245">
        <v>42908</v>
      </c>
      <c r="D1709" s="100">
        <v>1234944</v>
      </c>
      <c r="E1709" s="100">
        <v>548864</v>
      </c>
      <c r="F1709" s="100">
        <v>686080</v>
      </c>
      <c r="G1709" s="100">
        <v>823296</v>
      </c>
      <c r="H1709" s="100">
        <v>233872</v>
      </c>
    </row>
    <row r="1710" spans="3:8" x14ac:dyDescent="0.2">
      <c r="C1710" s="245">
        <v>42909</v>
      </c>
      <c r="D1710" s="100">
        <v>1234944</v>
      </c>
      <c r="E1710" s="100">
        <v>548864</v>
      </c>
      <c r="F1710" s="100">
        <v>686080</v>
      </c>
      <c r="G1710" s="100">
        <v>823296</v>
      </c>
      <c r="H1710" s="100">
        <v>233872</v>
      </c>
    </row>
    <row r="1711" spans="3:8" x14ac:dyDescent="0.2">
      <c r="C1711" s="245">
        <v>42910</v>
      </c>
      <c r="D1711" s="100">
        <v>1234944</v>
      </c>
      <c r="E1711" s="100">
        <v>548864</v>
      </c>
      <c r="F1711" s="100">
        <v>686080</v>
      </c>
      <c r="G1711" s="100">
        <v>823296</v>
      </c>
      <c r="H1711" s="100">
        <v>233872</v>
      </c>
    </row>
    <row r="1712" spans="3:8" x14ac:dyDescent="0.2">
      <c r="C1712" s="245">
        <v>42911</v>
      </c>
      <c r="D1712" s="100">
        <v>1234944</v>
      </c>
      <c r="E1712" s="100">
        <v>548864</v>
      </c>
      <c r="F1712" s="100">
        <v>686080</v>
      </c>
      <c r="G1712" s="100">
        <v>823296</v>
      </c>
      <c r="H1712" s="100">
        <v>233872</v>
      </c>
    </row>
    <row r="1713" spans="3:8" x14ac:dyDescent="0.2">
      <c r="C1713" s="245">
        <v>42912</v>
      </c>
      <c r="D1713" s="100">
        <v>1234944</v>
      </c>
      <c r="E1713" s="100">
        <v>548864</v>
      </c>
      <c r="F1713" s="100">
        <v>686080</v>
      </c>
      <c r="G1713" s="100">
        <v>823296</v>
      </c>
      <c r="H1713" s="100">
        <v>233872</v>
      </c>
    </row>
    <row r="1714" spans="3:8" x14ac:dyDescent="0.2">
      <c r="C1714" s="245">
        <v>42913</v>
      </c>
      <c r="D1714" s="100">
        <v>1234944</v>
      </c>
      <c r="E1714" s="100">
        <v>548864</v>
      </c>
      <c r="F1714" s="100">
        <v>686080</v>
      </c>
      <c r="G1714" s="100">
        <v>823296</v>
      </c>
      <c r="H1714" s="100">
        <v>233872</v>
      </c>
    </row>
    <row r="1715" spans="3:8" x14ac:dyDescent="0.2">
      <c r="C1715" s="245">
        <v>42914</v>
      </c>
      <c r="D1715" s="100">
        <v>1234944</v>
      </c>
      <c r="E1715" s="100">
        <v>548864</v>
      </c>
      <c r="F1715" s="100">
        <v>686080</v>
      </c>
      <c r="G1715" s="100">
        <v>823296</v>
      </c>
      <c r="H1715" s="100">
        <v>233872</v>
      </c>
    </row>
    <row r="1716" spans="3:8" x14ac:dyDescent="0.2">
      <c r="C1716" s="245">
        <v>42915</v>
      </c>
      <c r="D1716" s="100">
        <v>1234944</v>
      </c>
      <c r="E1716" s="100">
        <v>548864</v>
      </c>
      <c r="F1716" s="100">
        <v>686080</v>
      </c>
      <c r="G1716" s="100">
        <v>823296</v>
      </c>
      <c r="H1716" s="100">
        <v>233872</v>
      </c>
    </row>
    <row r="1717" spans="3:8" x14ac:dyDescent="0.2">
      <c r="C1717" s="245">
        <v>42916</v>
      </c>
      <c r="D1717" s="100">
        <v>1234944</v>
      </c>
      <c r="E1717" s="100">
        <v>548864</v>
      </c>
      <c r="F1717" s="100">
        <v>686080</v>
      </c>
      <c r="G1717" s="100">
        <v>823296</v>
      </c>
      <c r="H1717" s="100">
        <v>233872</v>
      </c>
    </row>
    <row r="1718" spans="3:8" x14ac:dyDescent="0.2">
      <c r="C1718" s="245">
        <v>42917</v>
      </c>
      <c r="D1718" s="100">
        <v>1234944</v>
      </c>
      <c r="E1718" s="100">
        <v>548864</v>
      </c>
      <c r="F1718" s="100">
        <v>686080</v>
      </c>
      <c r="G1718" s="100">
        <v>823296</v>
      </c>
      <c r="H1718" s="100">
        <v>233872</v>
      </c>
    </row>
    <row r="1719" spans="3:8" x14ac:dyDescent="0.2">
      <c r="C1719" s="245">
        <v>42918</v>
      </c>
      <c r="D1719" s="100">
        <v>1234944</v>
      </c>
      <c r="E1719" s="100">
        <v>548864</v>
      </c>
      <c r="F1719" s="100">
        <v>686080</v>
      </c>
      <c r="G1719" s="100">
        <v>823296</v>
      </c>
      <c r="H1719" s="100">
        <v>233872</v>
      </c>
    </row>
    <row r="1720" spans="3:8" x14ac:dyDescent="0.2">
      <c r="C1720" s="245">
        <v>42919</v>
      </c>
      <c r="D1720" s="100">
        <v>1234944</v>
      </c>
      <c r="E1720" s="100">
        <v>548864</v>
      </c>
      <c r="F1720" s="100">
        <v>686080</v>
      </c>
      <c r="G1720" s="100">
        <v>823296</v>
      </c>
      <c r="H1720" s="100">
        <v>233872</v>
      </c>
    </row>
    <row r="1721" spans="3:8" x14ac:dyDescent="0.2">
      <c r="C1721" s="245">
        <v>42920</v>
      </c>
      <c r="D1721" s="100">
        <v>1234944</v>
      </c>
      <c r="E1721" s="100">
        <v>548864</v>
      </c>
      <c r="F1721" s="100">
        <v>686080</v>
      </c>
      <c r="G1721" s="100">
        <v>823296</v>
      </c>
      <c r="H1721" s="100">
        <v>233872</v>
      </c>
    </row>
    <row r="1722" spans="3:8" x14ac:dyDescent="0.2">
      <c r="C1722" s="245">
        <v>42921</v>
      </c>
      <c r="D1722" s="100">
        <v>1234944</v>
      </c>
      <c r="E1722" s="100">
        <v>548864</v>
      </c>
      <c r="F1722" s="100">
        <v>686080</v>
      </c>
      <c r="G1722" s="100">
        <v>823296</v>
      </c>
      <c r="H1722" s="100">
        <v>233872</v>
      </c>
    </row>
    <row r="1723" spans="3:8" x14ac:dyDescent="0.2">
      <c r="C1723" s="245">
        <v>42922</v>
      </c>
      <c r="D1723" s="100">
        <v>1234944</v>
      </c>
      <c r="E1723" s="100">
        <v>548864</v>
      </c>
      <c r="F1723" s="100">
        <v>686080</v>
      </c>
      <c r="G1723" s="100">
        <v>823296</v>
      </c>
      <c r="H1723" s="100">
        <v>233872</v>
      </c>
    </row>
    <row r="1724" spans="3:8" x14ac:dyDescent="0.2">
      <c r="C1724" s="245">
        <v>42923</v>
      </c>
      <c r="D1724" s="100">
        <v>1234944</v>
      </c>
      <c r="E1724" s="100">
        <v>548864</v>
      </c>
      <c r="F1724" s="100">
        <v>686080</v>
      </c>
      <c r="G1724" s="100">
        <v>823296</v>
      </c>
      <c r="H1724" s="100">
        <v>233872</v>
      </c>
    </row>
    <row r="1725" spans="3:8" x14ac:dyDescent="0.2">
      <c r="C1725" s="245">
        <v>42924</v>
      </c>
      <c r="D1725" s="100">
        <v>1234944</v>
      </c>
      <c r="E1725" s="100">
        <v>548864</v>
      </c>
      <c r="F1725" s="100">
        <v>686080</v>
      </c>
      <c r="G1725" s="100">
        <v>823296</v>
      </c>
      <c r="H1725" s="100">
        <v>233872</v>
      </c>
    </row>
    <row r="1726" spans="3:8" x14ac:dyDescent="0.2">
      <c r="C1726" s="245">
        <v>42925</v>
      </c>
      <c r="D1726" s="100">
        <v>1234944</v>
      </c>
      <c r="E1726" s="100">
        <v>548864</v>
      </c>
      <c r="F1726" s="100">
        <v>686080</v>
      </c>
      <c r="G1726" s="100">
        <v>823296</v>
      </c>
      <c r="H1726" s="100">
        <v>233872</v>
      </c>
    </row>
    <row r="1727" spans="3:8" x14ac:dyDescent="0.2">
      <c r="C1727" s="245">
        <v>42926</v>
      </c>
      <c r="D1727" s="100">
        <v>1234944</v>
      </c>
      <c r="E1727" s="100">
        <v>548864</v>
      </c>
      <c r="F1727" s="100">
        <v>686080</v>
      </c>
      <c r="G1727" s="100">
        <v>823296</v>
      </c>
      <c r="H1727" s="100">
        <v>233872</v>
      </c>
    </row>
    <row r="1728" spans="3:8" x14ac:dyDescent="0.2">
      <c r="C1728" s="245">
        <v>42927</v>
      </c>
      <c r="D1728" s="100">
        <v>1234944</v>
      </c>
      <c r="E1728" s="100">
        <v>548864</v>
      </c>
      <c r="F1728" s="100">
        <v>686080</v>
      </c>
      <c r="G1728" s="100">
        <v>823296</v>
      </c>
      <c r="H1728" s="100">
        <v>233872</v>
      </c>
    </row>
    <row r="1729" spans="3:8" x14ac:dyDescent="0.2">
      <c r="C1729" s="245">
        <v>42928</v>
      </c>
      <c r="D1729" s="100">
        <v>1234944</v>
      </c>
      <c r="E1729" s="100">
        <v>548864</v>
      </c>
      <c r="F1729" s="100">
        <v>686080</v>
      </c>
      <c r="G1729" s="100">
        <v>823296</v>
      </c>
      <c r="H1729" s="100">
        <v>233872</v>
      </c>
    </row>
    <row r="1730" spans="3:8" x14ac:dyDescent="0.2">
      <c r="C1730" s="245">
        <v>42929</v>
      </c>
      <c r="D1730" s="100">
        <v>1234944</v>
      </c>
      <c r="E1730" s="100">
        <v>548864</v>
      </c>
      <c r="F1730" s="100">
        <v>686080</v>
      </c>
      <c r="G1730" s="100">
        <v>823296</v>
      </c>
      <c r="H1730" s="100">
        <v>233872</v>
      </c>
    </row>
    <row r="1731" spans="3:8" x14ac:dyDescent="0.2">
      <c r="C1731" s="245">
        <v>42930</v>
      </c>
      <c r="D1731" s="100">
        <v>1234944</v>
      </c>
      <c r="E1731" s="100">
        <v>548864</v>
      </c>
      <c r="F1731" s="100">
        <v>686080</v>
      </c>
      <c r="G1731" s="100">
        <v>823296</v>
      </c>
      <c r="H1731" s="100">
        <v>233872</v>
      </c>
    </row>
    <row r="1732" spans="3:8" x14ac:dyDescent="0.2">
      <c r="C1732" s="245">
        <v>42931</v>
      </c>
      <c r="D1732" s="100">
        <v>1234944</v>
      </c>
      <c r="E1732" s="100">
        <v>548864</v>
      </c>
      <c r="F1732" s="100">
        <v>686080</v>
      </c>
      <c r="G1732" s="100">
        <v>823296</v>
      </c>
      <c r="H1732" s="100">
        <v>233872</v>
      </c>
    </row>
    <row r="1733" spans="3:8" x14ac:dyDescent="0.2">
      <c r="C1733" s="245">
        <v>42932</v>
      </c>
      <c r="D1733" s="100">
        <v>1234944</v>
      </c>
      <c r="E1733" s="100">
        <v>548864</v>
      </c>
      <c r="F1733" s="100">
        <v>686080</v>
      </c>
      <c r="G1733" s="100">
        <v>823296</v>
      </c>
      <c r="H1733" s="100">
        <v>233872</v>
      </c>
    </row>
    <row r="1734" spans="3:8" x14ac:dyDescent="0.2">
      <c r="C1734" s="245">
        <v>42933</v>
      </c>
      <c r="D1734" s="100">
        <v>1234944</v>
      </c>
      <c r="E1734" s="100">
        <v>548864</v>
      </c>
      <c r="F1734" s="100">
        <v>686080</v>
      </c>
      <c r="G1734" s="100">
        <v>823296</v>
      </c>
      <c r="H1734" s="100">
        <v>233872</v>
      </c>
    </row>
    <row r="1735" spans="3:8" x14ac:dyDescent="0.2">
      <c r="C1735" s="245">
        <v>42934</v>
      </c>
      <c r="D1735" s="100">
        <v>1234944</v>
      </c>
      <c r="E1735" s="100">
        <v>548864</v>
      </c>
      <c r="F1735" s="100">
        <v>686080</v>
      </c>
      <c r="G1735" s="100">
        <v>823296</v>
      </c>
      <c r="H1735" s="100">
        <v>233872</v>
      </c>
    </row>
    <row r="1736" spans="3:8" x14ac:dyDescent="0.2">
      <c r="C1736" s="245">
        <v>42935</v>
      </c>
      <c r="D1736" s="100">
        <v>1234944</v>
      </c>
      <c r="E1736" s="100">
        <v>548864</v>
      </c>
      <c r="F1736" s="100">
        <v>686080</v>
      </c>
      <c r="G1736" s="100">
        <v>823296</v>
      </c>
      <c r="H1736" s="100">
        <v>233872</v>
      </c>
    </row>
    <row r="1737" spans="3:8" x14ac:dyDescent="0.2">
      <c r="C1737" s="245">
        <v>42936</v>
      </c>
      <c r="D1737" s="100">
        <v>1234944</v>
      </c>
      <c r="E1737" s="100">
        <v>548864</v>
      </c>
      <c r="F1737" s="100">
        <v>686080</v>
      </c>
      <c r="G1737" s="100">
        <v>823296</v>
      </c>
      <c r="H1737" s="100">
        <v>233872</v>
      </c>
    </row>
    <row r="1738" spans="3:8" x14ac:dyDescent="0.2">
      <c r="C1738" s="245">
        <v>42937</v>
      </c>
      <c r="D1738" s="100">
        <v>1234944</v>
      </c>
      <c r="E1738" s="100">
        <v>548864</v>
      </c>
      <c r="F1738" s="100">
        <v>686080</v>
      </c>
      <c r="G1738" s="100">
        <v>823296</v>
      </c>
      <c r="H1738" s="100">
        <v>233872</v>
      </c>
    </row>
    <row r="1739" spans="3:8" x14ac:dyDescent="0.2">
      <c r="C1739" s="245">
        <v>42938</v>
      </c>
      <c r="D1739" s="100">
        <v>1234944</v>
      </c>
      <c r="E1739" s="100">
        <v>548864</v>
      </c>
      <c r="F1739" s="100">
        <v>686080</v>
      </c>
      <c r="G1739" s="100">
        <v>823296</v>
      </c>
      <c r="H1739" s="100">
        <v>233872</v>
      </c>
    </row>
    <row r="1740" spans="3:8" x14ac:dyDescent="0.2">
      <c r="C1740" s="245">
        <v>42939</v>
      </c>
      <c r="D1740" s="100">
        <v>1234944</v>
      </c>
      <c r="E1740" s="100">
        <v>548864</v>
      </c>
      <c r="F1740" s="100">
        <v>686080</v>
      </c>
      <c r="G1740" s="100">
        <v>823296</v>
      </c>
      <c r="H1740" s="100">
        <v>233872</v>
      </c>
    </row>
    <row r="1741" spans="3:8" x14ac:dyDescent="0.2">
      <c r="C1741" s="245">
        <v>42940</v>
      </c>
      <c r="D1741" s="100">
        <v>1234944</v>
      </c>
      <c r="E1741" s="100">
        <v>548864</v>
      </c>
      <c r="F1741" s="100">
        <v>686080</v>
      </c>
      <c r="G1741" s="100">
        <v>823296</v>
      </c>
      <c r="H1741" s="100">
        <v>233872</v>
      </c>
    </row>
    <row r="1742" spans="3:8" x14ac:dyDescent="0.2">
      <c r="C1742" s="245">
        <v>42941</v>
      </c>
      <c r="D1742" s="100">
        <v>1234944</v>
      </c>
      <c r="E1742" s="100">
        <v>548864</v>
      </c>
      <c r="F1742" s="100">
        <v>686080</v>
      </c>
      <c r="G1742" s="100">
        <v>823296</v>
      </c>
      <c r="H1742" s="100">
        <v>233872</v>
      </c>
    </row>
    <row r="1743" spans="3:8" x14ac:dyDescent="0.2">
      <c r="C1743" s="245">
        <v>42942</v>
      </c>
      <c r="D1743" s="100">
        <v>1234944</v>
      </c>
      <c r="E1743" s="100">
        <v>548864</v>
      </c>
      <c r="F1743" s="100">
        <v>686080</v>
      </c>
      <c r="G1743" s="100">
        <v>823296</v>
      </c>
      <c r="H1743" s="100">
        <v>233872</v>
      </c>
    </row>
    <row r="1744" spans="3:8" x14ac:dyDescent="0.2">
      <c r="C1744" s="245">
        <v>42943</v>
      </c>
      <c r="D1744" s="100">
        <v>1234944</v>
      </c>
      <c r="E1744" s="100">
        <v>548864</v>
      </c>
      <c r="F1744" s="100">
        <v>686080</v>
      </c>
      <c r="G1744" s="100">
        <v>823296</v>
      </c>
      <c r="H1744" s="100">
        <v>233872</v>
      </c>
    </row>
    <row r="1745" spans="3:8" x14ac:dyDescent="0.2">
      <c r="C1745" s="245">
        <v>42944</v>
      </c>
      <c r="D1745" s="100">
        <v>1234944</v>
      </c>
      <c r="E1745" s="100">
        <v>548864</v>
      </c>
      <c r="F1745" s="100">
        <v>686080</v>
      </c>
      <c r="G1745" s="100">
        <v>823296</v>
      </c>
      <c r="H1745" s="100">
        <v>233872</v>
      </c>
    </row>
    <row r="1746" spans="3:8" x14ac:dyDescent="0.2">
      <c r="C1746" s="245">
        <v>42945</v>
      </c>
      <c r="D1746" s="100">
        <v>1234944</v>
      </c>
      <c r="E1746" s="100">
        <v>548864</v>
      </c>
      <c r="F1746" s="100">
        <v>686080</v>
      </c>
      <c r="G1746" s="100">
        <v>823296</v>
      </c>
      <c r="H1746" s="100">
        <v>233872</v>
      </c>
    </row>
    <row r="1747" spans="3:8" x14ac:dyDescent="0.2">
      <c r="C1747" s="245">
        <v>42946</v>
      </c>
      <c r="D1747" s="100">
        <v>1234944</v>
      </c>
      <c r="E1747" s="100">
        <v>548864</v>
      </c>
      <c r="F1747" s="100">
        <v>686080</v>
      </c>
      <c r="G1747" s="100">
        <v>823296</v>
      </c>
      <c r="H1747" s="100">
        <v>233872</v>
      </c>
    </row>
    <row r="1748" spans="3:8" x14ac:dyDescent="0.2">
      <c r="C1748" s="245">
        <v>42947</v>
      </c>
      <c r="D1748" s="100">
        <v>1234944</v>
      </c>
      <c r="E1748" s="100">
        <v>548864</v>
      </c>
      <c r="F1748" s="100">
        <v>686080</v>
      </c>
      <c r="G1748" s="100">
        <v>823296</v>
      </c>
      <c r="H1748" s="100">
        <v>233872</v>
      </c>
    </row>
    <row r="1749" spans="3:8" x14ac:dyDescent="0.2">
      <c r="C1749" s="245">
        <v>42948</v>
      </c>
      <c r="D1749" s="100">
        <v>1234944</v>
      </c>
      <c r="E1749" s="100">
        <v>548864</v>
      </c>
      <c r="F1749" s="100">
        <v>686080</v>
      </c>
      <c r="G1749" s="100">
        <v>823296</v>
      </c>
      <c r="H1749" s="100">
        <v>233872</v>
      </c>
    </row>
    <row r="1750" spans="3:8" x14ac:dyDescent="0.2">
      <c r="C1750" s="245">
        <v>42949</v>
      </c>
      <c r="D1750" s="100">
        <v>1234944</v>
      </c>
      <c r="E1750" s="100">
        <v>548864</v>
      </c>
      <c r="F1750" s="100">
        <v>686080</v>
      </c>
      <c r="G1750" s="100">
        <v>823296</v>
      </c>
      <c r="H1750" s="100">
        <v>233872</v>
      </c>
    </row>
    <row r="1751" spans="3:8" x14ac:dyDescent="0.2">
      <c r="C1751" s="245">
        <v>42950</v>
      </c>
      <c r="D1751" s="100">
        <v>1234944</v>
      </c>
      <c r="E1751" s="100">
        <v>548864</v>
      </c>
      <c r="F1751" s="100">
        <v>686080</v>
      </c>
      <c r="G1751" s="100">
        <v>823296</v>
      </c>
      <c r="H1751" s="100">
        <v>233872</v>
      </c>
    </row>
    <row r="1752" spans="3:8" x14ac:dyDescent="0.2">
      <c r="C1752" s="245">
        <v>42951</v>
      </c>
      <c r="D1752" s="100">
        <v>1234944</v>
      </c>
      <c r="E1752" s="100">
        <v>548864</v>
      </c>
      <c r="F1752" s="100">
        <v>686080</v>
      </c>
      <c r="G1752" s="100">
        <v>823296</v>
      </c>
      <c r="H1752" s="100">
        <v>233872</v>
      </c>
    </row>
    <row r="1753" spans="3:8" x14ac:dyDescent="0.2">
      <c r="C1753" s="245">
        <v>42952</v>
      </c>
      <c r="D1753" s="100">
        <v>1234944</v>
      </c>
      <c r="E1753" s="100">
        <v>548864</v>
      </c>
      <c r="F1753" s="100">
        <v>686080</v>
      </c>
      <c r="G1753" s="100">
        <v>823296</v>
      </c>
      <c r="H1753" s="100">
        <v>233872</v>
      </c>
    </row>
    <row r="1754" spans="3:8" x14ac:dyDescent="0.2">
      <c r="C1754" s="245">
        <v>42953</v>
      </c>
      <c r="D1754" s="100">
        <v>1234944</v>
      </c>
      <c r="E1754" s="100">
        <v>548864</v>
      </c>
      <c r="F1754" s="100">
        <v>686080</v>
      </c>
      <c r="G1754" s="100">
        <v>823296</v>
      </c>
      <c r="H1754" s="100">
        <v>233872</v>
      </c>
    </row>
    <row r="1755" spans="3:8" x14ac:dyDescent="0.2">
      <c r="C1755" s="245">
        <v>42954</v>
      </c>
      <c r="D1755" s="100">
        <v>1234944</v>
      </c>
      <c r="E1755" s="100">
        <v>548864</v>
      </c>
      <c r="F1755" s="100">
        <v>686080</v>
      </c>
      <c r="G1755" s="100">
        <v>823296</v>
      </c>
      <c r="H1755" s="100">
        <v>233872</v>
      </c>
    </row>
    <row r="1756" spans="3:8" x14ac:dyDescent="0.2">
      <c r="C1756" s="245">
        <v>42955</v>
      </c>
      <c r="D1756" s="100">
        <v>1234944</v>
      </c>
      <c r="E1756" s="100">
        <v>548864</v>
      </c>
      <c r="F1756" s="100">
        <v>686080</v>
      </c>
      <c r="G1756" s="100">
        <v>823296</v>
      </c>
      <c r="H1756" s="100">
        <v>233872</v>
      </c>
    </row>
    <row r="1757" spans="3:8" x14ac:dyDescent="0.2">
      <c r="C1757" s="245">
        <v>42956</v>
      </c>
      <c r="D1757" s="100">
        <v>1234944</v>
      </c>
      <c r="E1757" s="100">
        <v>548864</v>
      </c>
      <c r="F1757" s="100">
        <v>686080</v>
      </c>
      <c r="G1757" s="100">
        <v>823296</v>
      </c>
      <c r="H1757" s="100">
        <v>233872</v>
      </c>
    </row>
    <row r="1758" spans="3:8" x14ac:dyDescent="0.2">
      <c r="C1758" s="245">
        <v>42957</v>
      </c>
      <c r="D1758" s="100">
        <v>1234944</v>
      </c>
      <c r="E1758" s="100">
        <v>548864</v>
      </c>
      <c r="F1758" s="100">
        <v>686080</v>
      </c>
      <c r="G1758" s="100">
        <v>823296</v>
      </c>
      <c r="H1758" s="100">
        <v>233872</v>
      </c>
    </row>
    <row r="1759" spans="3:8" x14ac:dyDescent="0.2">
      <c r="C1759" s="245">
        <v>42958</v>
      </c>
      <c r="D1759" s="100">
        <v>1234944</v>
      </c>
      <c r="E1759" s="100">
        <v>548864</v>
      </c>
      <c r="F1759" s="100">
        <v>686080</v>
      </c>
      <c r="G1759" s="100">
        <v>823296</v>
      </c>
      <c r="H1759" s="100">
        <v>233872</v>
      </c>
    </row>
    <row r="1760" spans="3:8" x14ac:dyDescent="0.2">
      <c r="C1760" s="245">
        <v>42959</v>
      </c>
      <c r="D1760" s="100">
        <v>1234944</v>
      </c>
      <c r="E1760" s="100">
        <v>548864</v>
      </c>
      <c r="F1760" s="100">
        <v>686080</v>
      </c>
      <c r="G1760" s="100">
        <v>823296</v>
      </c>
      <c r="H1760" s="100">
        <v>233872</v>
      </c>
    </row>
    <row r="1761" spans="3:8" x14ac:dyDescent="0.2">
      <c r="C1761" s="245">
        <v>42960</v>
      </c>
      <c r="D1761" s="100">
        <v>1234944</v>
      </c>
      <c r="E1761" s="100">
        <v>548864</v>
      </c>
      <c r="F1761" s="100">
        <v>686080</v>
      </c>
      <c r="G1761" s="100">
        <v>823296</v>
      </c>
      <c r="H1761" s="100">
        <v>233872</v>
      </c>
    </row>
    <row r="1762" spans="3:8" x14ac:dyDescent="0.2">
      <c r="C1762" s="245">
        <v>42961</v>
      </c>
      <c r="D1762" s="100">
        <v>1234944</v>
      </c>
      <c r="E1762" s="100">
        <v>548864</v>
      </c>
      <c r="F1762" s="100">
        <v>686080</v>
      </c>
      <c r="G1762" s="100">
        <v>823296</v>
      </c>
      <c r="H1762" s="100">
        <v>233872</v>
      </c>
    </row>
    <row r="1763" spans="3:8" x14ac:dyDescent="0.2">
      <c r="C1763" s="245">
        <v>42962</v>
      </c>
      <c r="D1763" s="100">
        <v>1234944</v>
      </c>
      <c r="E1763" s="100">
        <v>548864</v>
      </c>
      <c r="F1763" s="100">
        <v>686080</v>
      </c>
      <c r="G1763" s="100">
        <v>823296</v>
      </c>
      <c r="H1763" s="100">
        <v>233872</v>
      </c>
    </row>
    <row r="1764" spans="3:8" x14ac:dyDescent="0.2">
      <c r="C1764" s="245">
        <v>42963</v>
      </c>
      <c r="D1764" s="100">
        <v>1234944</v>
      </c>
      <c r="E1764" s="100">
        <v>548864</v>
      </c>
      <c r="F1764" s="100">
        <v>686080</v>
      </c>
      <c r="G1764" s="100">
        <v>823296</v>
      </c>
      <c r="H1764" s="100">
        <v>233872</v>
      </c>
    </row>
    <row r="1765" spans="3:8" x14ac:dyDescent="0.2">
      <c r="C1765" s="245">
        <v>42964</v>
      </c>
      <c r="D1765" s="100">
        <v>1234944</v>
      </c>
      <c r="E1765" s="100">
        <v>548864</v>
      </c>
      <c r="F1765" s="100">
        <v>686080</v>
      </c>
      <c r="G1765" s="100">
        <v>823296</v>
      </c>
      <c r="H1765" s="100">
        <v>233872</v>
      </c>
    </row>
    <row r="1766" spans="3:8" x14ac:dyDescent="0.2">
      <c r="C1766" s="245">
        <v>42965</v>
      </c>
      <c r="D1766" s="100">
        <v>1234944</v>
      </c>
      <c r="E1766" s="100">
        <v>548864</v>
      </c>
      <c r="F1766" s="100">
        <v>686080</v>
      </c>
      <c r="G1766" s="100">
        <v>823296</v>
      </c>
      <c r="H1766" s="100">
        <v>233872</v>
      </c>
    </row>
    <row r="1767" spans="3:8" x14ac:dyDescent="0.2">
      <c r="C1767" s="245">
        <v>42966</v>
      </c>
      <c r="D1767" s="100">
        <v>1234944</v>
      </c>
      <c r="E1767" s="100">
        <v>548864</v>
      </c>
      <c r="F1767" s="100">
        <v>686080</v>
      </c>
      <c r="G1767" s="100">
        <v>823296</v>
      </c>
      <c r="H1767" s="100">
        <v>233872</v>
      </c>
    </row>
    <row r="1768" spans="3:8" x14ac:dyDescent="0.2">
      <c r="C1768" s="245">
        <v>42967</v>
      </c>
      <c r="D1768" s="100">
        <v>1234944</v>
      </c>
      <c r="E1768" s="100">
        <v>548864</v>
      </c>
      <c r="F1768" s="100">
        <v>686080</v>
      </c>
      <c r="G1768" s="100">
        <v>823296</v>
      </c>
      <c r="H1768" s="100">
        <v>233872</v>
      </c>
    </row>
    <row r="1769" spans="3:8" x14ac:dyDescent="0.2">
      <c r="C1769" s="245">
        <v>42968</v>
      </c>
      <c r="D1769" s="100">
        <v>1234944</v>
      </c>
      <c r="E1769" s="100">
        <v>548864</v>
      </c>
      <c r="F1769" s="100">
        <v>686080</v>
      </c>
      <c r="G1769" s="100">
        <v>823296</v>
      </c>
      <c r="H1769" s="100">
        <v>233872</v>
      </c>
    </row>
    <row r="1770" spans="3:8" x14ac:dyDescent="0.2">
      <c r="C1770" s="245">
        <v>42969</v>
      </c>
      <c r="D1770" s="100">
        <v>1234944</v>
      </c>
      <c r="E1770" s="100">
        <v>548864</v>
      </c>
      <c r="F1770" s="100">
        <v>686080</v>
      </c>
      <c r="G1770" s="100">
        <v>823296</v>
      </c>
      <c r="H1770" s="100">
        <v>233872</v>
      </c>
    </row>
    <row r="1771" spans="3:8" x14ac:dyDescent="0.2">
      <c r="C1771" s="245">
        <v>42970</v>
      </c>
      <c r="D1771" s="100">
        <v>1234944</v>
      </c>
      <c r="E1771" s="100">
        <v>548864</v>
      </c>
      <c r="F1771" s="100">
        <v>686080</v>
      </c>
      <c r="G1771" s="100">
        <v>823296</v>
      </c>
      <c r="H1771" s="100">
        <v>233872</v>
      </c>
    </row>
    <row r="1772" spans="3:8" x14ac:dyDescent="0.2">
      <c r="C1772" s="245">
        <v>42971</v>
      </c>
      <c r="D1772" s="100">
        <v>1234944</v>
      </c>
      <c r="E1772" s="100">
        <v>548864</v>
      </c>
      <c r="F1772" s="100">
        <v>686080</v>
      </c>
      <c r="G1772" s="100">
        <v>823296</v>
      </c>
      <c r="H1772" s="100">
        <v>233872</v>
      </c>
    </row>
    <row r="1773" spans="3:8" x14ac:dyDescent="0.2">
      <c r="C1773" s="245">
        <v>42972</v>
      </c>
      <c r="D1773" s="100">
        <v>1234944</v>
      </c>
      <c r="E1773" s="100">
        <v>548864</v>
      </c>
      <c r="F1773" s="100">
        <v>686080</v>
      </c>
      <c r="G1773" s="100">
        <v>823296</v>
      </c>
      <c r="H1773" s="100">
        <v>233872</v>
      </c>
    </row>
    <row r="1774" spans="3:8" x14ac:dyDescent="0.2">
      <c r="C1774" s="245">
        <v>42973</v>
      </c>
      <c r="D1774" s="100">
        <v>1234944</v>
      </c>
      <c r="E1774" s="100">
        <v>548864</v>
      </c>
      <c r="F1774" s="100">
        <v>686080</v>
      </c>
      <c r="G1774" s="100">
        <v>823296</v>
      </c>
      <c r="H1774" s="100">
        <v>233872</v>
      </c>
    </row>
    <row r="1775" spans="3:8" x14ac:dyDescent="0.2">
      <c r="C1775" s="245">
        <v>42974</v>
      </c>
      <c r="D1775" s="100">
        <v>1234944</v>
      </c>
      <c r="E1775" s="100">
        <v>548864</v>
      </c>
      <c r="F1775" s="100">
        <v>686080</v>
      </c>
      <c r="G1775" s="100">
        <v>823296</v>
      </c>
      <c r="H1775" s="100">
        <v>233872</v>
      </c>
    </row>
    <row r="1776" spans="3:8" x14ac:dyDescent="0.2">
      <c r="C1776" s="245">
        <v>42975</v>
      </c>
      <c r="D1776" s="100">
        <v>1234944</v>
      </c>
      <c r="E1776" s="100">
        <v>548864</v>
      </c>
      <c r="F1776" s="100">
        <v>686080</v>
      </c>
      <c r="G1776" s="100">
        <v>823296</v>
      </c>
      <c r="H1776" s="100">
        <v>233872</v>
      </c>
    </row>
    <row r="1777" spans="3:8" x14ac:dyDescent="0.2">
      <c r="C1777" s="245">
        <v>42976</v>
      </c>
      <c r="D1777" s="100">
        <v>1234944</v>
      </c>
      <c r="E1777" s="100">
        <v>548864</v>
      </c>
      <c r="F1777" s="100">
        <v>686080</v>
      </c>
      <c r="G1777" s="100">
        <v>823296</v>
      </c>
      <c r="H1777" s="100">
        <v>233872</v>
      </c>
    </row>
    <row r="1778" spans="3:8" x14ac:dyDescent="0.2">
      <c r="C1778" s="245">
        <v>42977</v>
      </c>
      <c r="D1778" s="100">
        <v>1234944</v>
      </c>
      <c r="E1778" s="100">
        <v>548864</v>
      </c>
      <c r="F1778" s="100">
        <v>686080</v>
      </c>
      <c r="G1778" s="100">
        <v>823296</v>
      </c>
      <c r="H1778" s="100">
        <v>233872</v>
      </c>
    </row>
    <row r="1779" spans="3:8" x14ac:dyDescent="0.2">
      <c r="C1779" s="245">
        <v>42978</v>
      </c>
      <c r="D1779" s="100">
        <v>1234944</v>
      </c>
      <c r="E1779" s="100">
        <v>548864</v>
      </c>
      <c r="F1779" s="100">
        <v>686080</v>
      </c>
      <c r="G1779" s="100">
        <v>823296</v>
      </c>
      <c r="H1779" s="100">
        <v>233872</v>
      </c>
    </row>
    <row r="1780" spans="3:8" x14ac:dyDescent="0.2">
      <c r="C1780" s="245">
        <v>42979</v>
      </c>
      <c r="D1780" s="100">
        <v>1400864</v>
      </c>
      <c r="E1780" s="100">
        <v>622606</v>
      </c>
      <c r="F1780" s="100">
        <v>778258</v>
      </c>
      <c r="G1780" s="100">
        <v>933910</v>
      </c>
      <c r="H1780" s="100">
        <v>265294</v>
      </c>
    </row>
    <row r="1781" spans="3:8" x14ac:dyDescent="0.2">
      <c r="C1781" s="245">
        <v>42980</v>
      </c>
      <c r="D1781" s="100">
        <v>1400864</v>
      </c>
      <c r="E1781" s="100">
        <v>622606</v>
      </c>
      <c r="F1781" s="100">
        <v>778258</v>
      </c>
      <c r="G1781" s="100">
        <v>933910</v>
      </c>
      <c r="H1781" s="100">
        <v>265294</v>
      </c>
    </row>
    <row r="1782" spans="3:8" x14ac:dyDescent="0.2">
      <c r="C1782" s="245">
        <v>42981</v>
      </c>
      <c r="D1782" s="100">
        <v>1400864</v>
      </c>
      <c r="E1782" s="100">
        <v>622606</v>
      </c>
      <c r="F1782" s="100">
        <v>778258</v>
      </c>
      <c r="G1782" s="100">
        <v>933910</v>
      </c>
      <c r="H1782" s="100">
        <v>265294</v>
      </c>
    </row>
    <row r="1783" spans="3:8" x14ac:dyDescent="0.2">
      <c r="C1783" s="245">
        <v>42982</v>
      </c>
      <c r="D1783" s="100">
        <v>1400864</v>
      </c>
      <c r="E1783" s="100">
        <v>622606</v>
      </c>
      <c r="F1783" s="100">
        <v>778258</v>
      </c>
      <c r="G1783" s="100">
        <v>933910</v>
      </c>
      <c r="H1783" s="100">
        <v>265294</v>
      </c>
    </row>
    <row r="1784" spans="3:8" x14ac:dyDescent="0.2">
      <c r="C1784" s="245">
        <v>42983</v>
      </c>
      <c r="D1784" s="100">
        <v>1400864</v>
      </c>
      <c r="E1784" s="100">
        <v>622606</v>
      </c>
      <c r="F1784" s="100">
        <v>778258</v>
      </c>
      <c r="G1784" s="100">
        <v>933910</v>
      </c>
      <c r="H1784" s="100">
        <v>265294</v>
      </c>
    </row>
    <row r="1785" spans="3:8" x14ac:dyDescent="0.2">
      <c r="C1785" s="245">
        <v>42984</v>
      </c>
      <c r="D1785" s="100">
        <v>1400864</v>
      </c>
      <c r="E1785" s="100">
        <v>622606</v>
      </c>
      <c r="F1785" s="100">
        <v>778258</v>
      </c>
      <c r="G1785" s="100">
        <v>933910</v>
      </c>
      <c r="H1785" s="100">
        <v>265294</v>
      </c>
    </row>
    <row r="1786" spans="3:8" x14ac:dyDescent="0.2">
      <c r="C1786" s="245">
        <v>42985</v>
      </c>
      <c r="D1786" s="100">
        <v>1400864</v>
      </c>
      <c r="E1786" s="100">
        <v>622606</v>
      </c>
      <c r="F1786" s="100">
        <v>778258</v>
      </c>
      <c r="G1786" s="100">
        <v>933910</v>
      </c>
      <c r="H1786" s="100">
        <v>265294</v>
      </c>
    </row>
    <row r="1787" spans="3:8" x14ac:dyDescent="0.2">
      <c r="C1787" s="245">
        <v>42986</v>
      </c>
      <c r="D1787" s="100">
        <v>1400864</v>
      </c>
      <c r="E1787" s="100">
        <v>622606</v>
      </c>
      <c r="F1787" s="100">
        <v>778258</v>
      </c>
      <c r="G1787" s="100">
        <v>933910</v>
      </c>
      <c r="H1787" s="100">
        <v>265294</v>
      </c>
    </row>
    <row r="1788" spans="3:8" x14ac:dyDescent="0.2">
      <c r="C1788" s="245">
        <v>42987</v>
      </c>
      <c r="D1788" s="100">
        <v>1400864</v>
      </c>
      <c r="E1788" s="100">
        <v>622606</v>
      </c>
      <c r="F1788" s="100">
        <v>778258</v>
      </c>
      <c r="G1788" s="100">
        <v>933910</v>
      </c>
      <c r="H1788" s="100">
        <v>265294</v>
      </c>
    </row>
    <row r="1789" spans="3:8" x14ac:dyDescent="0.2">
      <c r="C1789" s="245">
        <v>42988</v>
      </c>
      <c r="D1789" s="100">
        <v>1400864</v>
      </c>
      <c r="E1789" s="100">
        <v>622606</v>
      </c>
      <c r="F1789" s="100">
        <v>778258</v>
      </c>
      <c r="G1789" s="100">
        <v>933910</v>
      </c>
      <c r="H1789" s="100">
        <v>265294</v>
      </c>
    </row>
    <row r="1790" spans="3:8" x14ac:dyDescent="0.2">
      <c r="C1790" s="245">
        <v>42989</v>
      </c>
      <c r="D1790" s="100">
        <v>1400864</v>
      </c>
      <c r="E1790" s="100">
        <v>622606</v>
      </c>
      <c r="F1790" s="100">
        <v>778258</v>
      </c>
      <c r="G1790" s="100">
        <v>933910</v>
      </c>
      <c r="H1790" s="100">
        <v>265294</v>
      </c>
    </row>
    <row r="1791" spans="3:8" x14ac:dyDescent="0.2">
      <c r="C1791" s="245">
        <v>42990</v>
      </c>
      <c r="D1791" s="100">
        <v>1400864</v>
      </c>
      <c r="E1791" s="100">
        <v>622606</v>
      </c>
      <c r="F1791" s="100">
        <v>778258</v>
      </c>
      <c r="G1791" s="100">
        <v>933910</v>
      </c>
      <c r="H1791" s="100">
        <v>265294</v>
      </c>
    </row>
    <row r="1792" spans="3:8" x14ac:dyDescent="0.2">
      <c r="C1792" s="245">
        <v>42991</v>
      </c>
      <c r="D1792" s="100">
        <v>1400864</v>
      </c>
      <c r="E1792" s="100">
        <v>622606</v>
      </c>
      <c r="F1792" s="100">
        <v>778258</v>
      </c>
      <c r="G1792" s="100">
        <v>933910</v>
      </c>
      <c r="H1792" s="100">
        <v>265294</v>
      </c>
    </row>
    <row r="1793" spans="3:8" x14ac:dyDescent="0.2">
      <c r="C1793" s="245">
        <v>42992</v>
      </c>
      <c r="D1793" s="100">
        <v>1400864</v>
      </c>
      <c r="E1793" s="100">
        <v>622606</v>
      </c>
      <c r="F1793" s="100">
        <v>778258</v>
      </c>
      <c r="G1793" s="100">
        <v>933910</v>
      </c>
      <c r="H1793" s="100">
        <v>265294</v>
      </c>
    </row>
    <row r="1794" spans="3:8" x14ac:dyDescent="0.2">
      <c r="C1794" s="245">
        <v>42993</v>
      </c>
      <c r="D1794" s="100">
        <v>1400864</v>
      </c>
      <c r="E1794" s="100">
        <v>622606</v>
      </c>
      <c r="F1794" s="100">
        <v>778258</v>
      </c>
      <c r="G1794" s="100">
        <v>933910</v>
      </c>
      <c r="H1794" s="100">
        <v>265294</v>
      </c>
    </row>
    <row r="1795" spans="3:8" x14ac:dyDescent="0.2">
      <c r="C1795" s="245">
        <v>42994</v>
      </c>
      <c r="D1795" s="100">
        <v>1400864</v>
      </c>
      <c r="E1795" s="100">
        <v>622606</v>
      </c>
      <c r="F1795" s="100">
        <v>778258</v>
      </c>
      <c r="G1795" s="100">
        <v>933910</v>
      </c>
      <c r="H1795" s="100">
        <v>265294</v>
      </c>
    </row>
    <row r="1796" spans="3:8" x14ac:dyDescent="0.2">
      <c r="C1796" s="245">
        <v>42995</v>
      </c>
      <c r="D1796" s="100">
        <v>1400864</v>
      </c>
      <c r="E1796" s="100">
        <v>622606</v>
      </c>
      <c r="F1796" s="100">
        <v>778258</v>
      </c>
      <c r="G1796" s="100">
        <v>933910</v>
      </c>
      <c r="H1796" s="100">
        <v>265294</v>
      </c>
    </row>
    <row r="1797" spans="3:8" x14ac:dyDescent="0.2">
      <c r="C1797" s="245">
        <v>42996</v>
      </c>
      <c r="D1797" s="100">
        <v>1400864</v>
      </c>
      <c r="E1797" s="100">
        <v>622606</v>
      </c>
      <c r="F1797" s="100">
        <v>778258</v>
      </c>
      <c r="G1797" s="100">
        <v>933910</v>
      </c>
      <c r="H1797" s="100">
        <v>265294</v>
      </c>
    </row>
    <row r="1798" spans="3:8" x14ac:dyDescent="0.2">
      <c r="C1798" s="245">
        <v>42997</v>
      </c>
      <c r="D1798" s="100">
        <v>1400864</v>
      </c>
      <c r="E1798" s="100">
        <v>622606</v>
      </c>
      <c r="F1798" s="100">
        <v>778258</v>
      </c>
      <c r="G1798" s="100">
        <v>933910</v>
      </c>
      <c r="H1798" s="100">
        <v>265294</v>
      </c>
    </row>
    <row r="1799" spans="3:8" x14ac:dyDescent="0.2">
      <c r="C1799" s="245">
        <v>42998</v>
      </c>
      <c r="D1799" s="100">
        <v>1400864</v>
      </c>
      <c r="E1799" s="100">
        <v>622606</v>
      </c>
      <c r="F1799" s="100">
        <v>778258</v>
      </c>
      <c r="G1799" s="100">
        <v>933910</v>
      </c>
      <c r="H1799" s="100">
        <v>265294</v>
      </c>
    </row>
    <row r="1800" spans="3:8" x14ac:dyDescent="0.2">
      <c r="C1800" s="245">
        <v>42999</v>
      </c>
      <c r="D1800" s="100">
        <v>1400864</v>
      </c>
      <c r="E1800" s="100">
        <v>622606</v>
      </c>
      <c r="F1800" s="100">
        <v>778258</v>
      </c>
      <c r="G1800" s="100">
        <v>933910</v>
      </c>
      <c r="H1800" s="100">
        <v>265294</v>
      </c>
    </row>
    <row r="1801" spans="3:8" x14ac:dyDescent="0.2">
      <c r="C1801" s="245">
        <v>43000</v>
      </c>
      <c r="D1801" s="100">
        <v>1400864</v>
      </c>
      <c r="E1801" s="100">
        <v>622606</v>
      </c>
      <c r="F1801" s="100">
        <v>778258</v>
      </c>
      <c r="G1801" s="100">
        <v>933910</v>
      </c>
      <c r="H1801" s="100">
        <v>265294</v>
      </c>
    </row>
    <row r="1802" spans="3:8" x14ac:dyDescent="0.2">
      <c r="C1802" s="245">
        <v>43001</v>
      </c>
      <c r="D1802" s="100">
        <v>1400864</v>
      </c>
      <c r="E1802" s="100">
        <v>622606</v>
      </c>
      <c r="F1802" s="100">
        <v>778258</v>
      </c>
      <c r="G1802" s="100">
        <v>933910</v>
      </c>
      <c r="H1802" s="100">
        <v>265294</v>
      </c>
    </row>
    <row r="1803" spans="3:8" x14ac:dyDescent="0.2">
      <c r="C1803" s="245">
        <v>43002</v>
      </c>
      <c r="D1803" s="100">
        <v>1400864</v>
      </c>
      <c r="E1803" s="100">
        <v>622606</v>
      </c>
      <c r="F1803" s="100">
        <v>778258</v>
      </c>
      <c r="G1803" s="100">
        <v>933910</v>
      </c>
      <c r="H1803" s="100">
        <v>265294</v>
      </c>
    </row>
    <row r="1804" spans="3:8" x14ac:dyDescent="0.2">
      <c r="C1804" s="245">
        <v>43003</v>
      </c>
      <c r="D1804" s="100">
        <v>1400864</v>
      </c>
      <c r="E1804" s="100">
        <v>622606</v>
      </c>
      <c r="F1804" s="100">
        <v>778258</v>
      </c>
      <c r="G1804" s="100">
        <v>933910</v>
      </c>
      <c r="H1804" s="100">
        <v>265294</v>
      </c>
    </row>
    <row r="1805" spans="3:8" x14ac:dyDescent="0.2">
      <c r="C1805" s="245">
        <v>43004</v>
      </c>
      <c r="D1805" s="100">
        <v>1400864</v>
      </c>
      <c r="E1805" s="100">
        <v>622606</v>
      </c>
      <c r="F1805" s="100">
        <v>778258</v>
      </c>
      <c r="G1805" s="100">
        <v>933910</v>
      </c>
      <c r="H1805" s="100">
        <v>265294</v>
      </c>
    </row>
    <row r="1806" spans="3:8" x14ac:dyDescent="0.2">
      <c r="C1806" s="245">
        <v>43005</v>
      </c>
      <c r="D1806" s="100">
        <v>1400864</v>
      </c>
      <c r="E1806" s="100">
        <v>622606</v>
      </c>
      <c r="F1806" s="100">
        <v>778258</v>
      </c>
      <c r="G1806" s="100">
        <v>933910</v>
      </c>
      <c r="H1806" s="100">
        <v>265294</v>
      </c>
    </row>
    <row r="1807" spans="3:8" x14ac:dyDescent="0.2">
      <c r="C1807" s="245">
        <v>43006</v>
      </c>
      <c r="D1807" s="100">
        <v>1400864</v>
      </c>
      <c r="E1807" s="100">
        <v>622606</v>
      </c>
      <c r="F1807" s="100">
        <v>778258</v>
      </c>
      <c r="G1807" s="100">
        <v>933910</v>
      </c>
      <c r="H1807" s="100">
        <v>265294</v>
      </c>
    </row>
    <row r="1808" spans="3:8" x14ac:dyDescent="0.2">
      <c r="C1808" s="245">
        <v>43007</v>
      </c>
      <c r="D1808" s="100">
        <v>1400864</v>
      </c>
      <c r="E1808" s="100">
        <v>622606</v>
      </c>
      <c r="F1808" s="100">
        <v>778258</v>
      </c>
      <c r="G1808" s="100">
        <v>933910</v>
      </c>
      <c r="H1808" s="100">
        <v>265294</v>
      </c>
    </row>
    <row r="1809" spans="3:8" x14ac:dyDescent="0.2">
      <c r="C1809" s="245">
        <v>43008</v>
      </c>
      <c r="D1809" s="100">
        <v>1400864</v>
      </c>
      <c r="E1809" s="100">
        <v>622606</v>
      </c>
      <c r="F1809" s="100">
        <v>778258</v>
      </c>
      <c r="G1809" s="100">
        <v>933910</v>
      </c>
      <c r="H1809" s="100">
        <v>265294</v>
      </c>
    </row>
    <row r="1810" spans="3:8" x14ac:dyDescent="0.2">
      <c r="C1810" s="245">
        <v>43009</v>
      </c>
      <c r="D1810" s="100">
        <v>1400864</v>
      </c>
      <c r="E1810" s="100">
        <v>622606</v>
      </c>
      <c r="F1810" s="100">
        <v>778258</v>
      </c>
      <c r="G1810" s="100">
        <v>923910</v>
      </c>
      <c r="H1810" s="100">
        <v>265294</v>
      </c>
    </row>
    <row r="1811" spans="3:8" x14ac:dyDescent="0.2">
      <c r="C1811" s="245">
        <v>43010</v>
      </c>
      <c r="D1811" s="100">
        <v>1400864</v>
      </c>
      <c r="E1811" s="100">
        <v>622606</v>
      </c>
      <c r="F1811" s="100">
        <v>778258</v>
      </c>
      <c r="G1811" s="100">
        <v>923910</v>
      </c>
      <c r="H1811" s="100">
        <v>265294</v>
      </c>
    </row>
    <row r="1812" spans="3:8" x14ac:dyDescent="0.2">
      <c r="C1812" s="245">
        <v>43011</v>
      </c>
      <c r="D1812" s="100">
        <v>1400864</v>
      </c>
      <c r="E1812" s="100">
        <v>622606</v>
      </c>
      <c r="F1812" s="100">
        <v>778258</v>
      </c>
      <c r="G1812" s="100">
        <v>923910</v>
      </c>
      <c r="H1812" s="100">
        <v>265294</v>
      </c>
    </row>
    <row r="1813" spans="3:8" x14ac:dyDescent="0.2">
      <c r="C1813" s="245">
        <v>43012</v>
      </c>
      <c r="D1813" s="100">
        <v>1400864</v>
      </c>
      <c r="E1813" s="100">
        <v>622606</v>
      </c>
      <c r="F1813" s="100">
        <v>778258</v>
      </c>
      <c r="G1813" s="100">
        <v>923910</v>
      </c>
      <c r="H1813" s="100">
        <v>265294</v>
      </c>
    </row>
    <row r="1814" spans="3:8" x14ac:dyDescent="0.2">
      <c r="C1814" s="245">
        <v>43013</v>
      </c>
      <c r="D1814" s="100">
        <v>1400864</v>
      </c>
      <c r="E1814" s="100">
        <v>622606</v>
      </c>
      <c r="F1814" s="100">
        <v>778258</v>
      </c>
      <c r="G1814" s="100">
        <v>923910</v>
      </c>
      <c r="H1814" s="100">
        <v>265294</v>
      </c>
    </row>
    <row r="1815" spans="3:8" x14ac:dyDescent="0.2">
      <c r="C1815" s="245">
        <v>43014</v>
      </c>
      <c r="D1815" s="100">
        <v>1400864</v>
      </c>
      <c r="E1815" s="100">
        <v>622606</v>
      </c>
      <c r="F1815" s="100">
        <v>778258</v>
      </c>
      <c r="G1815" s="100">
        <v>923910</v>
      </c>
      <c r="H1815" s="100">
        <v>265294</v>
      </c>
    </row>
    <row r="1816" spans="3:8" x14ac:dyDescent="0.2">
      <c r="C1816" s="245">
        <v>43015</v>
      </c>
      <c r="D1816" s="100">
        <v>1400864</v>
      </c>
      <c r="E1816" s="100">
        <v>622606</v>
      </c>
      <c r="F1816" s="100">
        <v>778258</v>
      </c>
      <c r="G1816" s="100">
        <v>923910</v>
      </c>
      <c r="H1816" s="100">
        <v>265294</v>
      </c>
    </row>
    <row r="1817" spans="3:8" x14ac:dyDescent="0.2">
      <c r="C1817" s="245">
        <v>43016</v>
      </c>
      <c r="D1817" s="100">
        <v>1400864</v>
      </c>
      <c r="E1817" s="100">
        <v>622606</v>
      </c>
      <c r="F1817" s="100">
        <v>778258</v>
      </c>
      <c r="G1817" s="100">
        <v>923910</v>
      </c>
      <c r="H1817" s="100">
        <v>265294</v>
      </c>
    </row>
    <row r="1818" spans="3:8" x14ac:dyDescent="0.2">
      <c r="C1818" s="245">
        <v>43017</v>
      </c>
      <c r="D1818" s="100">
        <v>1400864</v>
      </c>
      <c r="E1818" s="100">
        <v>622606</v>
      </c>
      <c r="F1818" s="100">
        <v>778258</v>
      </c>
      <c r="G1818" s="100">
        <v>923910</v>
      </c>
      <c r="H1818" s="100">
        <v>265294</v>
      </c>
    </row>
    <row r="1819" spans="3:8" x14ac:dyDescent="0.2">
      <c r="C1819" s="245">
        <v>43018</v>
      </c>
      <c r="D1819" s="100">
        <v>1400864</v>
      </c>
      <c r="E1819" s="100">
        <v>622606</v>
      </c>
      <c r="F1819" s="100">
        <v>778258</v>
      </c>
      <c r="G1819" s="100">
        <v>923910</v>
      </c>
      <c r="H1819" s="100">
        <v>265294</v>
      </c>
    </row>
    <row r="1820" spans="3:8" x14ac:dyDescent="0.2">
      <c r="C1820" s="245">
        <v>43019</v>
      </c>
      <c r="D1820" s="100">
        <v>1400864</v>
      </c>
      <c r="E1820" s="100">
        <v>622606</v>
      </c>
      <c r="F1820" s="100">
        <v>778258</v>
      </c>
      <c r="G1820" s="100">
        <v>923910</v>
      </c>
      <c r="H1820" s="100">
        <v>265294</v>
      </c>
    </row>
    <row r="1821" spans="3:8" x14ac:dyDescent="0.2">
      <c r="C1821" s="245">
        <v>43020</v>
      </c>
      <c r="D1821" s="100">
        <v>1400864</v>
      </c>
      <c r="E1821" s="100">
        <v>622606</v>
      </c>
      <c r="F1821" s="100">
        <v>778258</v>
      </c>
      <c r="G1821" s="100">
        <v>923910</v>
      </c>
      <c r="H1821" s="100">
        <v>265294</v>
      </c>
    </row>
    <row r="1822" spans="3:8" x14ac:dyDescent="0.2">
      <c r="C1822" s="245">
        <v>43021</v>
      </c>
      <c r="D1822" s="100">
        <v>1400864</v>
      </c>
      <c r="E1822" s="100">
        <v>622606</v>
      </c>
      <c r="F1822" s="100">
        <v>778258</v>
      </c>
      <c r="G1822" s="100">
        <v>923910</v>
      </c>
      <c r="H1822" s="100">
        <v>265294</v>
      </c>
    </row>
    <row r="1823" spans="3:8" x14ac:dyDescent="0.2">
      <c r="C1823" s="245">
        <v>43022</v>
      </c>
      <c r="D1823" s="100">
        <v>1400864</v>
      </c>
      <c r="E1823" s="100">
        <v>622606</v>
      </c>
      <c r="F1823" s="100">
        <v>778258</v>
      </c>
      <c r="G1823" s="100">
        <v>923910</v>
      </c>
      <c r="H1823" s="100">
        <v>265294</v>
      </c>
    </row>
    <row r="1824" spans="3:8" x14ac:dyDescent="0.2">
      <c r="C1824" s="245">
        <v>43023</v>
      </c>
      <c r="D1824" s="100">
        <v>1400864</v>
      </c>
      <c r="E1824" s="100">
        <v>622606</v>
      </c>
      <c r="F1824" s="100">
        <v>778258</v>
      </c>
      <c r="G1824" s="100">
        <v>923910</v>
      </c>
      <c r="H1824" s="100">
        <v>265294</v>
      </c>
    </row>
    <row r="1825" spans="3:8" x14ac:dyDescent="0.2">
      <c r="C1825" s="245">
        <v>43024</v>
      </c>
      <c r="D1825" s="100">
        <v>1400864</v>
      </c>
      <c r="E1825" s="100">
        <v>622606</v>
      </c>
      <c r="F1825" s="100">
        <v>778258</v>
      </c>
      <c r="G1825" s="100">
        <v>923910</v>
      </c>
      <c r="H1825" s="100">
        <v>265294</v>
      </c>
    </row>
    <row r="1826" spans="3:8" x14ac:dyDescent="0.2">
      <c r="C1826" s="245">
        <v>43025</v>
      </c>
      <c r="D1826" s="100">
        <v>1400864</v>
      </c>
      <c r="E1826" s="100">
        <v>622606</v>
      </c>
      <c r="F1826" s="100">
        <v>778258</v>
      </c>
      <c r="G1826" s="100">
        <v>923910</v>
      </c>
      <c r="H1826" s="100">
        <v>265294</v>
      </c>
    </row>
    <row r="1827" spans="3:8" x14ac:dyDescent="0.2">
      <c r="C1827" s="245">
        <v>43026</v>
      </c>
      <c r="D1827" s="100">
        <v>1400864</v>
      </c>
      <c r="E1827" s="100">
        <v>622606</v>
      </c>
      <c r="F1827" s="100">
        <v>778258</v>
      </c>
      <c r="G1827" s="100">
        <v>923910</v>
      </c>
      <c r="H1827" s="100">
        <v>265294</v>
      </c>
    </row>
    <row r="1828" spans="3:8" x14ac:dyDescent="0.2">
      <c r="C1828" s="245">
        <v>43027</v>
      </c>
      <c r="D1828" s="100">
        <v>1400864</v>
      </c>
      <c r="E1828" s="100">
        <v>622606</v>
      </c>
      <c r="F1828" s="100">
        <v>778258</v>
      </c>
      <c r="G1828" s="100">
        <v>923910</v>
      </c>
      <c r="H1828" s="100">
        <v>265294</v>
      </c>
    </row>
    <row r="1829" spans="3:8" x14ac:dyDescent="0.2">
      <c r="C1829" s="245">
        <v>43028</v>
      </c>
      <c r="D1829" s="100">
        <v>1400864</v>
      </c>
      <c r="E1829" s="100">
        <v>622606</v>
      </c>
      <c r="F1829" s="100">
        <v>778258</v>
      </c>
      <c r="G1829" s="100">
        <v>923910</v>
      </c>
      <c r="H1829" s="100">
        <v>265294</v>
      </c>
    </row>
    <row r="1830" spans="3:8" x14ac:dyDescent="0.2">
      <c r="C1830" s="245">
        <v>43029</v>
      </c>
      <c r="D1830" s="100">
        <v>1400864</v>
      </c>
      <c r="E1830" s="100">
        <v>622606</v>
      </c>
      <c r="F1830" s="100">
        <v>778258</v>
      </c>
      <c r="G1830" s="100">
        <v>923910</v>
      </c>
      <c r="H1830" s="100">
        <v>265294</v>
      </c>
    </row>
    <row r="1831" spans="3:8" x14ac:dyDescent="0.2">
      <c r="C1831" s="245">
        <v>43030</v>
      </c>
      <c r="D1831" s="100">
        <v>1400864</v>
      </c>
      <c r="E1831" s="100">
        <v>622606</v>
      </c>
      <c r="F1831" s="100">
        <v>778258</v>
      </c>
      <c r="G1831" s="100">
        <v>923910</v>
      </c>
      <c r="H1831" s="100">
        <v>265294</v>
      </c>
    </row>
    <row r="1832" spans="3:8" x14ac:dyDescent="0.2">
      <c r="C1832" s="245">
        <v>43031</v>
      </c>
      <c r="D1832" s="100">
        <v>1400864</v>
      </c>
      <c r="E1832" s="100">
        <v>622606</v>
      </c>
      <c r="F1832" s="100">
        <v>778258</v>
      </c>
      <c r="G1832" s="100">
        <v>923910</v>
      </c>
      <c r="H1832" s="100">
        <v>265294</v>
      </c>
    </row>
    <row r="1833" spans="3:8" x14ac:dyDescent="0.2">
      <c r="C1833" s="245">
        <v>43032</v>
      </c>
      <c r="D1833" s="100">
        <v>1400864</v>
      </c>
      <c r="E1833" s="100">
        <v>622606</v>
      </c>
      <c r="F1833" s="100">
        <v>778258</v>
      </c>
      <c r="G1833" s="100">
        <v>923910</v>
      </c>
      <c r="H1833" s="100">
        <v>265294</v>
      </c>
    </row>
    <row r="1834" spans="3:8" x14ac:dyDescent="0.2">
      <c r="C1834" s="245">
        <v>43033</v>
      </c>
      <c r="D1834" s="100">
        <v>1400864</v>
      </c>
      <c r="E1834" s="100">
        <v>622606</v>
      </c>
      <c r="F1834" s="100">
        <v>778258</v>
      </c>
      <c r="G1834" s="100">
        <v>923910</v>
      </c>
      <c r="H1834" s="100">
        <v>265294</v>
      </c>
    </row>
    <row r="1835" spans="3:8" x14ac:dyDescent="0.2">
      <c r="C1835" s="245">
        <v>43034</v>
      </c>
      <c r="D1835" s="100">
        <v>1400864</v>
      </c>
      <c r="E1835" s="100">
        <v>622606</v>
      </c>
      <c r="F1835" s="100">
        <v>778258</v>
      </c>
      <c r="G1835" s="100">
        <v>923910</v>
      </c>
      <c r="H1835" s="100">
        <v>265294</v>
      </c>
    </row>
    <row r="1836" spans="3:8" x14ac:dyDescent="0.2">
      <c r="C1836" s="245">
        <v>43035</v>
      </c>
      <c r="D1836" s="100">
        <v>1400864</v>
      </c>
      <c r="E1836" s="100">
        <v>622606</v>
      </c>
      <c r="F1836" s="100">
        <v>778258</v>
      </c>
      <c r="G1836" s="100">
        <v>923910</v>
      </c>
      <c r="H1836" s="100">
        <v>265294</v>
      </c>
    </row>
    <row r="1837" spans="3:8" x14ac:dyDescent="0.2">
      <c r="C1837" s="245">
        <v>43036</v>
      </c>
      <c r="D1837" s="100">
        <v>1400864</v>
      </c>
      <c r="E1837" s="100">
        <v>622606</v>
      </c>
      <c r="F1837" s="100">
        <v>778258</v>
      </c>
      <c r="G1837" s="100">
        <v>923910</v>
      </c>
      <c r="H1837" s="100">
        <v>265294</v>
      </c>
    </row>
    <row r="1838" spans="3:8" x14ac:dyDescent="0.2">
      <c r="C1838" s="245">
        <v>43037</v>
      </c>
      <c r="D1838" s="100">
        <v>1400864</v>
      </c>
      <c r="E1838" s="100">
        <v>622606</v>
      </c>
      <c r="F1838" s="100">
        <v>778258</v>
      </c>
      <c r="G1838" s="100">
        <v>923910</v>
      </c>
      <c r="H1838" s="100">
        <v>265294</v>
      </c>
    </row>
    <row r="1839" spans="3:8" x14ac:dyDescent="0.2">
      <c r="C1839" s="245">
        <v>43038</v>
      </c>
      <c r="D1839" s="100">
        <v>1400864</v>
      </c>
      <c r="E1839" s="100">
        <v>622606</v>
      </c>
      <c r="F1839" s="100">
        <v>778258</v>
      </c>
      <c r="G1839" s="100">
        <v>923910</v>
      </c>
      <c r="H1839" s="100">
        <v>265294</v>
      </c>
    </row>
    <row r="1840" spans="3:8" x14ac:dyDescent="0.2">
      <c r="C1840" s="245">
        <v>43039</v>
      </c>
      <c r="D1840" s="100">
        <v>1400864</v>
      </c>
      <c r="E1840" s="100">
        <v>622606</v>
      </c>
      <c r="F1840" s="100">
        <v>778258</v>
      </c>
      <c r="G1840" s="100">
        <v>923910</v>
      </c>
      <c r="H1840" s="100">
        <v>265294</v>
      </c>
    </row>
    <row r="1841" spans="3:8" x14ac:dyDescent="0.2">
      <c r="C1841" s="245">
        <v>43040</v>
      </c>
      <c r="D1841" s="100">
        <v>1400864</v>
      </c>
      <c r="E1841" s="100">
        <v>622606</v>
      </c>
      <c r="F1841" s="100">
        <v>778258</v>
      </c>
      <c r="G1841" s="100">
        <v>923910</v>
      </c>
      <c r="H1841" s="100">
        <v>265294</v>
      </c>
    </row>
    <row r="1842" spans="3:8" x14ac:dyDescent="0.2">
      <c r="C1842" s="245">
        <v>43041</v>
      </c>
      <c r="D1842" s="100">
        <v>1400864</v>
      </c>
      <c r="E1842" s="100">
        <v>622606</v>
      </c>
      <c r="F1842" s="100">
        <v>778258</v>
      </c>
      <c r="G1842" s="100">
        <v>923910</v>
      </c>
      <c r="H1842" s="100">
        <v>265294</v>
      </c>
    </row>
    <row r="1843" spans="3:8" x14ac:dyDescent="0.2">
      <c r="C1843" s="245">
        <v>43042</v>
      </c>
      <c r="D1843" s="100">
        <v>1400864</v>
      </c>
      <c r="E1843" s="100">
        <v>622606</v>
      </c>
      <c r="F1843" s="100">
        <v>778258</v>
      </c>
      <c r="G1843" s="100">
        <v>923910</v>
      </c>
      <c r="H1843" s="100">
        <v>265294</v>
      </c>
    </row>
    <row r="1844" spans="3:8" x14ac:dyDescent="0.2">
      <c r="C1844" s="245">
        <v>43043</v>
      </c>
      <c r="D1844" s="100">
        <v>1400864</v>
      </c>
      <c r="E1844" s="100">
        <v>622606</v>
      </c>
      <c r="F1844" s="100">
        <v>778258</v>
      </c>
      <c r="G1844" s="100">
        <v>923910</v>
      </c>
      <c r="H1844" s="100">
        <v>265294</v>
      </c>
    </row>
    <row r="1845" spans="3:8" x14ac:dyDescent="0.2">
      <c r="C1845" s="245">
        <v>43044</v>
      </c>
      <c r="D1845" s="100">
        <v>1400864</v>
      </c>
      <c r="E1845" s="100">
        <v>622606</v>
      </c>
      <c r="F1845" s="100">
        <v>778258</v>
      </c>
      <c r="G1845" s="100">
        <v>923910</v>
      </c>
      <c r="H1845" s="100">
        <v>265294</v>
      </c>
    </row>
    <row r="1846" spans="3:8" x14ac:dyDescent="0.2">
      <c r="C1846" s="245">
        <v>43045</v>
      </c>
      <c r="D1846" s="100">
        <v>1400864</v>
      </c>
      <c r="E1846" s="100">
        <v>622606</v>
      </c>
      <c r="F1846" s="100">
        <v>778258</v>
      </c>
      <c r="G1846" s="100">
        <v>923910</v>
      </c>
      <c r="H1846" s="100">
        <v>265294</v>
      </c>
    </row>
    <row r="1847" spans="3:8" x14ac:dyDescent="0.2">
      <c r="C1847" s="245">
        <v>43046</v>
      </c>
      <c r="D1847" s="100">
        <v>1400864</v>
      </c>
      <c r="E1847" s="100">
        <v>622606</v>
      </c>
      <c r="F1847" s="100">
        <v>778258</v>
      </c>
      <c r="G1847" s="100">
        <v>923910</v>
      </c>
      <c r="H1847" s="100">
        <v>265294</v>
      </c>
    </row>
    <row r="1848" spans="3:8" x14ac:dyDescent="0.2">
      <c r="C1848" s="245">
        <v>43047</v>
      </c>
      <c r="D1848" s="100">
        <v>1400864</v>
      </c>
      <c r="E1848" s="100">
        <v>622606</v>
      </c>
      <c r="F1848" s="100">
        <v>778258</v>
      </c>
      <c r="G1848" s="100">
        <v>923910</v>
      </c>
      <c r="H1848" s="100">
        <v>265294</v>
      </c>
    </row>
    <row r="1849" spans="3:8" x14ac:dyDescent="0.2">
      <c r="C1849" s="245">
        <v>43048</v>
      </c>
      <c r="D1849" s="100">
        <v>1400864</v>
      </c>
      <c r="E1849" s="100">
        <v>622606</v>
      </c>
      <c r="F1849" s="100">
        <v>778258</v>
      </c>
      <c r="G1849" s="100">
        <v>923910</v>
      </c>
      <c r="H1849" s="100">
        <v>265294</v>
      </c>
    </row>
    <row r="1850" spans="3:8" x14ac:dyDescent="0.2">
      <c r="C1850" s="245">
        <v>43049</v>
      </c>
      <c r="D1850" s="100">
        <v>1400864</v>
      </c>
      <c r="E1850" s="100">
        <v>622606</v>
      </c>
      <c r="F1850" s="100">
        <v>778258</v>
      </c>
      <c r="G1850" s="100">
        <v>923910</v>
      </c>
      <c r="H1850" s="100">
        <v>265294</v>
      </c>
    </row>
    <row r="1851" spans="3:8" x14ac:dyDescent="0.2">
      <c r="C1851" s="245">
        <v>43050</v>
      </c>
      <c r="D1851" s="100">
        <v>1400864</v>
      </c>
      <c r="E1851" s="100">
        <v>622606</v>
      </c>
      <c r="F1851" s="100">
        <v>778258</v>
      </c>
      <c r="G1851" s="100">
        <v>923910</v>
      </c>
      <c r="H1851" s="100">
        <v>265294</v>
      </c>
    </row>
    <row r="1852" spans="3:8" x14ac:dyDescent="0.2">
      <c r="C1852" s="245">
        <v>43051</v>
      </c>
      <c r="D1852" s="100">
        <v>1400864</v>
      </c>
      <c r="E1852" s="100">
        <v>622606</v>
      </c>
      <c r="F1852" s="100">
        <v>778258</v>
      </c>
      <c r="G1852" s="100">
        <v>923910</v>
      </c>
      <c r="H1852" s="100">
        <v>265294</v>
      </c>
    </row>
    <row r="1853" spans="3:8" x14ac:dyDescent="0.2">
      <c r="C1853" s="245">
        <v>43052</v>
      </c>
      <c r="D1853" s="100">
        <v>1400864</v>
      </c>
      <c r="E1853" s="100">
        <v>622606</v>
      </c>
      <c r="F1853" s="100">
        <v>778258</v>
      </c>
      <c r="G1853" s="100">
        <v>923910</v>
      </c>
      <c r="H1853" s="100">
        <v>265294</v>
      </c>
    </row>
    <row r="1854" spans="3:8" x14ac:dyDescent="0.2">
      <c r="C1854" s="245">
        <v>43053</v>
      </c>
      <c r="D1854" s="100">
        <v>1400864</v>
      </c>
      <c r="E1854" s="100">
        <v>622606</v>
      </c>
      <c r="F1854" s="100">
        <v>778258</v>
      </c>
      <c r="G1854" s="100">
        <v>923910</v>
      </c>
      <c r="H1854" s="100">
        <v>265294</v>
      </c>
    </row>
    <row r="1855" spans="3:8" x14ac:dyDescent="0.2">
      <c r="C1855" s="245">
        <v>43054</v>
      </c>
      <c r="D1855" s="100">
        <v>1400864</v>
      </c>
      <c r="E1855" s="100">
        <v>622606</v>
      </c>
      <c r="F1855" s="100">
        <v>778258</v>
      </c>
      <c r="G1855" s="100">
        <v>923910</v>
      </c>
      <c r="H1855" s="100">
        <v>265294</v>
      </c>
    </row>
    <row r="1856" spans="3:8" x14ac:dyDescent="0.2">
      <c r="C1856" s="245">
        <v>43055</v>
      </c>
      <c r="D1856" s="100">
        <v>1400864</v>
      </c>
      <c r="E1856" s="100">
        <v>622606</v>
      </c>
      <c r="F1856" s="100">
        <v>778258</v>
      </c>
      <c r="G1856" s="100">
        <v>923910</v>
      </c>
      <c r="H1856" s="100">
        <v>265294</v>
      </c>
    </row>
    <row r="1857" spans="3:8" x14ac:dyDescent="0.2">
      <c r="C1857" s="245">
        <v>43056</v>
      </c>
      <c r="D1857" s="100">
        <v>1400864</v>
      </c>
      <c r="E1857" s="100">
        <v>622606</v>
      </c>
      <c r="F1857" s="100">
        <v>778258</v>
      </c>
      <c r="G1857" s="100">
        <v>923910</v>
      </c>
      <c r="H1857" s="100">
        <v>265294</v>
      </c>
    </row>
    <row r="1858" spans="3:8" x14ac:dyDescent="0.2">
      <c r="C1858" s="245">
        <v>43057</v>
      </c>
      <c r="D1858" s="100">
        <v>1400864</v>
      </c>
      <c r="E1858" s="100">
        <v>622606</v>
      </c>
      <c r="F1858" s="100">
        <v>778258</v>
      </c>
      <c r="G1858" s="100">
        <v>923910</v>
      </c>
      <c r="H1858" s="100">
        <v>265294</v>
      </c>
    </row>
    <row r="1859" spans="3:8" x14ac:dyDescent="0.2">
      <c r="C1859" s="245">
        <v>43058</v>
      </c>
      <c r="D1859" s="100">
        <v>1400864</v>
      </c>
      <c r="E1859" s="100">
        <v>622606</v>
      </c>
      <c r="F1859" s="100">
        <v>778258</v>
      </c>
      <c r="G1859" s="100">
        <v>923910</v>
      </c>
      <c r="H1859" s="100">
        <v>265294</v>
      </c>
    </row>
    <row r="1860" spans="3:8" x14ac:dyDescent="0.2">
      <c r="C1860" s="245">
        <v>43059</v>
      </c>
      <c r="D1860" s="100">
        <v>1400864</v>
      </c>
      <c r="E1860" s="100">
        <v>622606</v>
      </c>
      <c r="F1860" s="100">
        <v>778258</v>
      </c>
      <c r="G1860" s="100">
        <v>923910</v>
      </c>
      <c r="H1860" s="100">
        <v>265294</v>
      </c>
    </row>
    <row r="1861" spans="3:8" x14ac:dyDescent="0.2">
      <c r="C1861" s="245">
        <v>43060</v>
      </c>
      <c r="D1861" s="100">
        <v>1400864</v>
      </c>
      <c r="E1861" s="100">
        <v>622606</v>
      </c>
      <c r="F1861" s="100">
        <v>778258</v>
      </c>
      <c r="G1861" s="100">
        <v>923910</v>
      </c>
      <c r="H1861" s="100">
        <v>265294</v>
      </c>
    </row>
    <row r="1862" spans="3:8" x14ac:dyDescent="0.2">
      <c r="C1862" s="245">
        <v>43061</v>
      </c>
      <c r="D1862" s="100">
        <v>1400864</v>
      </c>
      <c r="E1862" s="100">
        <v>622606</v>
      </c>
      <c r="F1862" s="100">
        <v>778258</v>
      </c>
      <c r="G1862" s="100">
        <v>923910</v>
      </c>
      <c r="H1862" s="100">
        <v>265294</v>
      </c>
    </row>
    <row r="1863" spans="3:8" x14ac:dyDescent="0.2">
      <c r="C1863" s="245">
        <v>43062</v>
      </c>
      <c r="D1863" s="100">
        <v>1400864</v>
      </c>
      <c r="E1863" s="100">
        <v>622606</v>
      </c>
      <c r="F1863" s="100">
        <v>778258</v>
      </c>
      <c r="G1863" s="100">
        <v>923910</v>
      </c>
      <c r="H1863" s="100">
        <v>265294</v>
      </c>
    </row>
    <row r="1864" spans="3:8" x14ac:dyDescent="0.2">
      <c r="C1864" s="245">
        <v>43063</v>
      </c>
      <c r="D1864" s="100">
        <v>1400864</v>
      </c>
      <c r="E1864" s="100">
        <v>622606</v>
      </c>
      <c r="F1864" s="100">
        <v>778258</v>
      </c>
      <c r="G1864" s="100">
        <v>923910</v>
      </c>
      <c r="H1864" s="100">
        <v>265294</v>
      </c>
    </row>
    <row r="1865" spans="3:8" x14ac:dyDescent="0.2">
      <c r="C1865" s="245">
        <v>43064</v>
      </c>
      <c r="D1865" s="100">
        <v>1400864</v>
      </c>
      <c r="E1865" s="100">
        <v>622606</v>
      </c>
      <c r="F1865" s="100">
        <v>778258</v>
      </c>
      <c r="G1865" s="100">
        <v>923910</v>
      </c>
      <c r="H1865" s="100">
        <v>265294</v>
      </c>
    </row>
    <row r="1866" spans="3:8" x14ac:dyDescent="0.2">
      <c r="C1866" s="245">
        <v>43065</v>
      </c>
      <c r="D1866" s="100">
        <v>1400864</v>
      </c>
      <c r="E1866" s="100">
        <v>622606</v>
      </c>
      <c r="F1866" s="100">
        <v>778258</v>
      </c>
      <c r="G1866" s="100">
        <v>923910</v>
      </c>
      <c r="H1866" s="100">
        <v>265294</v>
      </c>
    </row>
    <row r="1867" spans="3:8" x14ac:dyDescent="0.2">
      <c r="C1867" s="245">
        <v>43066</v>
      </c>
      <c r="D1867" s="100">
        <v>1400864</v>
      </c>
      <c r="E1867" s="100">
        <v>622606</v>
      </c>
      <c r="F1867" s="100">
        <v>778258</v>
      </c>
      <c r="G1867" s="100">
        <v>923910</v>
      </c>
      <c r="H1867" s="100">
        <v>265294</v>
      </c>
    </row>
    <row r="1868" spans="3:8" x14ac:dyDescent="0.2">
      <c r="C1868" s="245">
        <v>43067</v>
      </c>
      <c r="D1868" s="100">
        <v>1400864</v>
      </c>
      <c r="E1868" s="100">
        <v>622606</v>
      </c>
      <c r="F1868" s="100">
        <v>778258</v>
      </c>
      <c r="G1868" s="100">
        <v>923910</v>
      </c>
      <c r="H1868" s="100">
        <v>265294</v>
      </c>
    </row>
    <row r="1869" spans="3:8" x14ac:dyDescent="0.2">
      <c r="C1869" s="245">
        <v>43068</v>
      </c>
      <c r="D1869" s="100">
        <v>1400864</v>
      </c>
      <c r="E1869" s="100">
        <v>622606</v>
      </c>
      <c r="F1869" s="100">
        <v>778258</v>
      </c>
      <c r="G1869" s="100">
        <v>923910</v>
      </c>
      <c r="H1869" s="100">
        <v>265294</v>
      </c>
    </row>
    <row r="1870" spans="3:8" x14ac:dyDescent="0.2">
      <c r="C1870" s="245">
        <v>43069</v>
      </c>
      <c r="D1870" s="100">
        <v>1400864</v>
      </c>
      <c r="E1870" s="100">
        <v>622606</v>
      </c>
      <c r="F1870" s="100">
        <v>778258</v>
      </c>
      <c r="G1870" s="100">
        <v>923910</v>
      </c>
      <c r="H1870" s="100">
        <v>265294</v>
      </c>
    </row>
    <row r="1871" spans="3:8" x14ac:dyDescent="0.2">
      <c r="C1871" s="245">
        <v>43070</v>
      </c>
      <c r="D1871" s="100">
        <v>1400864</v>
      </c>
      <c r="E1871" s="100">
        <v>622606</v>
      </c>
      <c r="F1871" s="100">
        <v>778258</v>
      </c>
      <c r="G1871" s="100">
        <v>923910</v>
      </c>
      <c r="H1871" s="100">
        <v>265294</v>
      </c>
    </row>
    <row r="1872" spans="3:8" x14ac:dyDescent="0.2">
      <c r="C1872" s="245">
        <v>43071</v>
      </c>
      <c r="D1872" s="100">
        <v>1400864</v>
      </c>
      <c r="E1872" s="100">
        <v>622606</v>
      </c>
      <c r="F1872" s="100">
        <v>778258</v>
      </c>
      <c r="G1872" s="100">
        <v>923910</v>
      </c>
      <c r="H1872" s="100">
        <v>265294</v>
      </c>
    </row>
    <row r="1873" spans="3:8" x14ac:dyDescent="0.2">
      <c r="C1873" s="245">
        <v>43072</v>
      </c>
      <c r="D1873" s="100">
        <v>1400864</v>
      </c>
      <c r="E1873" s="100">
        <v>622606</v>
      </c>
      <c r="F1873" s="100">
        <v>778258</v>
      </c>
      <c r="G1873" s="100">
        <v>923910</v>
      </c>
      <c r="H1873" s="100">
        <v>265294</v>
      </c>
    </row>
    <row r="1874" spans="3:8" x14ac:dyDescent="0.2">
      <c r="C1874" s="245">
        <v>43073</v>
      </c>
      <c r="D1874" s="100">
        <v>1400864</v>
      </c>
      <c r="E1874" s="100">
        <v>622606</v>
      </c>
      <c r="F1874" s="100">
        <v>778258</v>
      </c>
      <c r="G1874" s="100">
        <v>923910</v>
      </c>
      <c r="H1874" s="100">
        <v>265294</v>
      </c>
    </row>
    <row r="1875" spans="3:8" x14ac:dyDescent="0.2">
      <c r="C1875" s="245">
        <v>43074</v>
      </c>
      <c r="D1875" s="100">
        <v>1400864</v>
      </c>
      <c r="E1875" s="100">
        <v>622606</v>
      </c>
      <c r="F1875" s="100">
        <v>778258</v>
      </c>
      <c r="G1875" s="100">
        <v>923910</v>
      </c>
      <c r="H1875" s="100">
        <v>265294</v>
      </c>
    </row>
    <row r="1876" spans="3:8" x14ac:dyDescent="0.2">
      <c r="C1876" s="245">
        <v>43075</v>
      </c>
      <c r="D1876" s="100">
        <v>1400864</v>
      </c>
      <c r="E1876" s="100">
        <v>622606</v>
      </c>
      <c r="F1876" s="100">
        <v>778258</v>
      </c>
      <c r="G1876" s="100">
        <v>923910</v>
      </c>
      <c r="H1876" s="100">
        <v>265294</v>
      </c>
    </row>
    <row r="1877" spans="3:8" x14ac:dyDescent="0.2">
      <c r="C1877" s="245">
        <v>43076</v>
      </c>
      <c r="D1877" s="100">
        <v>1400864</v>
      </c>
      <c r="E1877" s="100">
        <v>622606</v>
      </c>
      <c r="F1877" s="100">
        <v>778258</v>
      </c>
      <c r="G1877" s="100">
        <v>923910</v>
      </c>
      <c r="H1877" s="100">
        <v>265294</v>
      </c>
    </row>
    <row r="1878" spans="3:8" x14ac:dyDescent="0.2">
      <c r="C1878" s="245">
        <v>43077</v>
      </c>
      <c r="D1878" s="100">
        <v>1400864</v>
      </c>
      <c r="E1878" s="100">
        <v>622606</v>
      </c>
      <c r="F1878" s="100">
        <v>778258</v>
      </c>
      <c r="G1878" s="100">
        <v>923910</v>
      </c>
      <c r="H1878" s="100">
        <v>265294</v>
      </c>
    </row>
    <row r="1879" spans="3:8" x14ac:dyDescent="0.2">
      <c r="C1879" s="245">
        <v>43078</v>
      </c>
      <c r="D1879" s="100">
        <v>1400864</v>
      </c>
      <c r="E1879" s="100">
        <v>622606</v>
      </c>
      <c r="F1879" s="100">
        <v>778258</v>
      </c>
      <c r="G1879" s="100">
        <v>923910</v>
      </c>
      <c r="H1879" s="100">
        <v>265294</v>
      </c>
    </row>
    <row r="1880" spans="3:8" x14ac:dyDescent="0.2">
      <c r="C1880" s="245">
        <v>43079</v>
      </c>
      <c r="D1880" s="100">
        <v>1400864</v>
      </c>
      <c r="E1880" s="100">
        <v>622606</v>
      </c>
      <c r="F1880" s="100">
        <v>778258</v>
      </c>
      <c r="G1880" s="100">
        <v>923910</v>
      </c>
      <c r="H1880" s="100">
        <v>265294</v>
      </c>
    </row>
    <row r="1881" spans="3:8" x14ac:dyDescent="0.2">
      <c r="C1881" s="245">
        <v>43080</v>
      </c>
      <c r="D1881" s="100">
        <v>1400864</v>
      </c>
      <c r="E1881" s="100">
        <v>622606</v>
      </c>
      <c r="F1881" s="100">
        <v>778258</v>
      </c>
      <c r="G1881" s="100">
        <v>923910</v>
      </c>
      <c r="H1881" s="100">
        <v>265294</v>
      </c>
    </row>
    <row r="1882" spans="3:8" x14ac:dyDescent="0.2">
      <c r="C1882" s="245">
        <v>43081</v>
      </c>
      <c r="D1882" s="100">
        <v>1400864</v>
      </c>
      <c r="E1882" s="100">
        <v>622606</v>
      </c>
      <c r="F1882" s="100">
        <v>778258</v>
      </c>
      <c r="G1882" s="100">
        <v>923910</v>
      </c>
      <c r="H1882" s="100">
        <v>265294</v>
      </c>
    </row>
    <row r="1883" spans="3:8" x14ac:dyDescent="0.2">
      <c r="C1883" s="245">
        <v>43082</v>
      </c>
      <c r="D1883" s="100">
        <v>1400864</v>
      </c>
      <c r="E1883" s="100">
        <v>622606</v>
      </c>
      <c r="F1883" s="100">
        <v>778258</v>
      </c>
      <c r="G1883" s="100">
        <v>923910</v>
      </c>
      <c r="H1883" s="100">
        <v>265294</v>
      </c>
    </row>
    <row r="1884" spans="3:8" x14ac:dyDescent="0.2">
      <c r="C1884" s="245">
        <v>43083</v>
      </c>
      <c r="D1884" s="100">
        <v>1400864</v>
      </c>
      <c r="E1884" s="100">
        <v>622606</v>
      </c>
      <c r="F1884" s="100">
        <v>778258</v>
      </c>
      <c r="G1884" s="100">
        <v>923910</v>
      </c>
      <c r="H1884" s="100">
        <v>265294</v>
      </c>
    </row>
    <row r="1885" spans="3:8" x14ac:dyDescent="0.2">
      <c r="C1885" s="245">
        <v>43084</v>
      </c>
      <c r="D1885" s="100">
        <v>1400864</v>
      </c>
      <c r="E1885" s="100">
        <v>622606</v>
      </c>
      <c r="F1885" s="100">
        <v>778258</v>
      </c>
      <c r="G1885" s="100">
        <v>923910</v>
      </c>
      <c r="H1885" s="100">
        <v>265294</v>
      </c>
    </row>
    <row r="1886" spans="3:8" x14ac:dyDescent="0.2">
      <c r="C1886" s="245">
        <v>43085</v>
      </c>
      <c r="D1886" s="100">
        <v>1400864</v>
      </c>
      <c r="E1886" s="100">
        <v>622606</v>
      </c>
      <c r="F1886" s="100">
        <v>778258</v>
      </c>
      <c r="G1886" s="100">
        <v>923910</v>
      </c>
      <c r="H1886" s="100">
        <v>265294</v>
      </c>
    </row>
    <row r="1887" spans="3:8" x14ac:dyDescent="0.2">
      <c r="C1887" s="245">
        <v>43086</v>
      </c>
      <c r="D1887" s="100">
        <v>1400864</v>
      </c>
      <c r="E1887" s="100">
        <v>622606</v>
      </c>
      <c r="F1887" s="100">
        <v>778258</v>
      </c>
      <c r="G1887" s="100">
        <v>923910</v>
      </c>
      <c r="H1887" s="100">
        <v>265294</v>
      </c>
    </row>
    <row r="1888" spans="3:8" x14ac:dyDescent="0.2">
      <c r="C1888" s="245">
        <v>43087</v>
      </c>
      <c r="D1888" s="100">
        <v>1400864</v>
      </c>
      <c r="E1888" s="100">
        <v>622606</v>
      </c>
      <c r="F1888" s="100">
        <v>778258</v>
      </c>
      <c r="G1888" s="100">
        <v>923910</v>
      </c>
      <c r="H1888" s="100">
        <v>265294</v>
      </c>
    </row>
    <row r="1889" spans="3:8" x14ac:dyDescent="0.2">
      <c r="C1889" s="245">
        <v>43088</v>
      </c>
      <c r="D1889" s="100">
        <v>1400864</v>
      </c>
      <c r="E1889" s="100">
        <v>622606</v>
      </c>
      <c r="F1889" s="100">
        <v>778258</v>
      </c>
      <c r="G1889" s="100">
        <v>923910</v>
      </c>
      <c r="H1889" s="100">
        <v>265294</v>
      </c>
    </row>
    <row r="1890" spans="3:8" x14ac:dyDescent="0.2">
      <c r="C1890" s="245">
        <v>43089</v>
      </c>
      <c r="D1890" s="100">
        <v>1400864</v>
      </c>
      <c r="E1890" s="100">
        <v>622606</v>
      </c>
      <c r="F1890" s="100">
        <v>778258</v>
      </c>
      <c r="G1890" s="100">
        <v>923910</v>
      </c>
      <c r="H1890" s="100">
        <v>265294</v>
      </c>
    </row>
    <row r="1891" spans="3:8" x14ac:dyDescent="0.2">
      <c r="C1891" s="245">
        <v>43090</v>
      </c>
      <c r="D1891" s="100">
        <v>1400864</v>
      </c>
      <c r="E1891" s="100">
        <v>622606</v>
      </c>
      <c r="F1891" s="100">
        <v>778258</v>
      </c>
      <c r="G1891" s="100">
        <v>923910</v>
      </c>
      <c r="H1891" s="100">
        <v>265294</v>
      </c>
    </row>
    <row r="1892" spans="3:8" x14ac:dyDescent="0.2">
      <c r="C1892" s="245">
        <v>43091</v>
      </c>
      <c r="D1892" s="100">
        <v>1400864</v>
      </c>
      <c r="E1892" s="100">
        <v>622606</v>
      </c>
      <c r="F1892" s="100">
        <v>778258</v>
      </c>
      <c r="G1892" s="100">
        <v>923910</v>
      </c>
      <c r="H1892" s="100">
        <v>265294</v>
      </c>
    </row>
    <row r="1893" spans="3:8" x14ac:dyDescent="0.2">
      <c r="C1893" s="245">
        <v>43092</v>
      </c>
      <c r="D1893" s="100">
        <v>1400864</v>
      </c>
      <c r="E1893" s="100">
        <v>622606</v>
      </c>
      <c r="F1893" s="100">
        <v>778258</v>
      </c>
      <c r="G1893" s="100">
        <v>923910</v>
      </c>
      <c r="H1893" s="100">
        <v>265294</v>
      </c>
    </row>
    <row r="1894" spans="3:8" x14ac:dyDescent="0.2">
      <c r="C1894" s="245">
        <v>43093</v>
      </c>
      <c r="D1894" s="100">
        <v>1400864</v>
      </c>
      <c r="E1894" s="100">
        <v>622606</v>
      </c>
      <c r="F1894" s="100">
        <v>778258</v>
      </c>
      <c r="G1894" s="100">
        <v>923910</v>
      </c>
      <c r="H1894" s="100">
        <v>265294</v>
      </c>
    </row>
    <row r="1895" spans="3:8" x14ac:dyDescent="0.2">
      <c r="C1895" s="245">
        <v>43094</v>
      </c>
      <c r="D1895" s="100">
        <v>1400864</v>
      </c>
      <c r="E1895" s="100">
        <v>622606</v>
      </c>
      <c r="F1895" s="100">
        <v>778258</v>
      </c>
      <c r="G1895" s="100">
        <v>923910</v>
      </c>
      <c r="H1895" s="100">
        <v>265294</v>
      </c>
    </row>
    <row r="1896" spans="3:8" x14ac:dyDescent="0.2">
      <c r="C1896" s="245">
        <v>43095</v>
      </c>
      <c r="D1896" s="100">
        <v>1400864</v>
      </c>
      <c r="E1896" s="100">
        <v>622606</v>
      </c>
      <c r="F1896" s="100">
        <v>778258</v>
      </c>
      <c r="G1896" s="100">
        <v>923910</v>
      </c>
      <c r="H1896" s="100">
        <v>265294</v>
      </c>
    </row>
    <row r="1897" spans="3:8" x14ac:dyDescent="0.2">
      <c r="C1897" s="245">
        <v>43096</v>
      </c>
      <c r="D1897" s="100">
        <v>1400864</v>
      </c>
      <c r="E1897" s="100">
        <v>622606</v>
      </c>
      <c r="F1897" s="100">
        <v>778258</v>
      </c>
      <c r="G1897" s="100">
        <v>923910</v>
      </c>
      <c r="H1897" s="100">
        <v>265294</v>
      </c>
    </row>
    <row r="1898" spans="3:8" x14ac:dyDescent="0.2">
      <c r="C1898" s="245">
        <v>43097</v>
      </c>
      <c r="D1898" s="100">
        <v>1400864</v>
      </c>
      <c r="E1898" s="100">
        <v>622606</v>
      </c>
      <c r="F1898" s="100">
        <v>778258</v>
      </c>
      <c r="G1898" s="100">
        <v>923910</v>
      </c>
      <c r="H1898" s="100">
        <v>265294</v>
      </c>
    </row>
    <row r="1899" spans="3:8" x14ac:dyDescent="0.2">
      <c r="C1899" s="245">
        <v>43098</v>
      </c>
      <c r="D1899" s="100">
        <v>1400864</v>
      </c>
      <c r="E1899" s="100">
        <v>622606</v>
      </c>
      <c r="F1899" s="100">
        <v>778258</v>
      </c>
      <c r="G1899" s="100">
        <v>923910</v>
      </c>
      <c r="H1899" s="100">
        <v>265294</v>
      </c>
    </row>
    <row r="1900" spans="3:8" x14ac:dyDescent="0.2">
      <c r="C1900" s="245">
        <v>43099</v>
      </c>
      <c r="D1900" s="100">
        <v>1400864</v>
      </c>
      <c r="E1900" s="100">
        <v>622606</v>
      </c>
      <c r="F1900" s="100">
        <v>778258</v>
      </c>
      <c r="G1900" s="100">
        <v>923910</v>
      </c>
      <c r="H1900" s="100">
        <v>265294</v>
      </c>
    </row>
    <row r="1901" spans="3:8" x14ac:dyDescent="0.2">
      <c r="C1901" s="245">
        <v>43100</v>
      </c>
      <c r="D1901" s="100">
        <v>1400864</v>
      </c>
      <c r="E1901" s="100">
        <v>622606</v>
      </c>
      <c r="F1901" s="100">
        <v>778258</v>
      </c>
      <c r="G1901" s="100">
        <v>923910</v>
      </c>
      <c r="H1901" s="100">
        <v>265294</v>
      </c>
    </row>
    <row r="1902" spans="3:8" x14ac:dyDescent="0.2">
      <c r="C1902" s="245">
        <v>43101</v>
      </c>
      <c r="D1902" s="100">
        <v>1400864</v>
      </c>
      <c r="E1902" s="100">
        <v>622606</v>
      </c>
      <c r="F1902" s="100">
        <v>778258</v>
      </c>
      <c r="G1902" s="100">
        <v>923910</v>
      </c>
      <c r="H1902" s="100">
        <v>265294</v>
      </c>
    </row>
    <row r="1903" spans="3:8" x14ac:dyDescent="0.2">
      <c r="C1903" s="245">
        <v>43102</v>
      </c>
      <c r="D1903" s="100">
        <v>1400864</v>
      </c>
      <c r="E1903" s="100">
        <v>622606</v>
      </c>
      <c r="F1903" s="100">
        <v>778258</v>
      </c>
      <c r="G1903" s="100">
        <v>923910</v>
      </c>
      <c r="H1903" s="100">
        <v>265294</v>
      </c>
    </row>
    <row r="1904" spans="3:8" x14ac:dyDescent="0.2">
      <c r="C1904" s="245">
        <v>43103</v>
      </c>
      <c r="D1904" s="100">
        <v>1400864</v>
      </c>
      <c r="E1904" s="100">
        <v>622606</v>
      </c>
      <c r="F1904" s="100">
        <v>778258</v>
      </c>
      <c r="G1904" s="100">
        <v>923910</v>
      </c>
      <c r="H1904" s="100">
        <v>265294</v>
      </c>
    </row>
    <row r="1905" spans="3:8" x14ac:dyDescent="0.2">
      <c r="C1905" s="245">
        <v>43104</v>
      </c>
      <c r="D1905" s="100">
        <v>1400864</v>
      </c>
      <c r="E1905" s="100">
        <v>622606</v>
      </c>
      <c r="F1905" s="100">
        <v>778258</v>
      </c>
      <c r="G1905" s="100">
        <v>923910</v>
      </c>
      <c r="H1905" s="100">
        <v>265294</v>
      </c>
    </row>
    <row r="1906" spans="3:8" x14ac:dyDescent="0.2">
      <c r="C1906" s="245">
        <v>43105</v>
      </c>
      <c r="D1906" s="100">
        <v>1400864</v>
      </c>
      <c r="E1906" s="100">
        <v>622606</v>
      </c>
      <c r="F1906" s="100">
        <v>778258</v>
      </c>
      <c r="G1906" s="100">
        <v>923910</v>
      </c>
      <c r="H1906" s="100">
        <v>265294</v>
      </c>
    </row>
    <row r="1907" spans="3:8" x14ac:dyDescent="0.2">
      <c r="C1907" s="245">
        <v>43106</v>
      </c>
      <c r="D1907" s="100">
        <v>1400864</v>
      </c>
      <c r="E1907" s="100">
        <v>622606</v>
      </c>
      <c r="F1907" s="100">
        <v>778258</v>
      </c>
      <c r="G1907" s="100">
        <v>923910</v>
      </c>
      <c r="H1907" s="100">
        <v>265294</v>
      </c>
    </row>
    <row r="1908" spans="3:8" x14ac:dyDescent="0.2">
      <c r="C1908" s="245">
        <v>43107</v>
      </c>
      <c r="D1908" s="100">
        <v>1400864</v>
      </c>
      <c r="E1908" s="100">
        <v>622606</v>
      </c>
      <c r="F1908" s="100">
        <v>778258</v>
      </c>
      <c r="G1908" s="100">
        <v>923910</v>
      </c>
      <c r="H1908" s="100">
        <v>265294</v>
      </c>
    </row>
    <row r="1909" spans="3:8" x14ac:dyDescent="0.2">
      <c r="C1909" s="245">
        <v>43108</v>
      </c>
      <c r="D1909" s="100">
        <v>1400864</v>
      </c>
      <c r="E1909" s="100">
        <v>622606</v>
      </c>
      <c r="F1909" s="100">
        <v>778258</v>
      </c>
      <c r="G1909" s="100">
        <v>923910</v>
      </c>
      <c r="H1909" s="100">
        <v>265294</v>
      </c>
    </row>
    <row r="1910" spans="3:8" x14ac:dyDescent="0.2">
      <c r="C1910" s="245">
        <v>43109</v>
      </c>
      <c r="D1910" s="100">
        <v>1400864</v>
      </c>
      <c r="E1910" s="100">
        <v>622606</v>
      </c>
      <c r="F1910" s="100">
        <v>778258</v>
      </c>
      <c r="G1910" s="100">
        <v>923910</v>
      </c>
      <c r="H1910" s="100">
        <v>265294</v>
      </c>
    </row>
    <row r="1911" spans="3:8" x14ac:dyDescent="0.2">
      <c r="C1911" s="245">
        <v>43110</v>
      </c>
      <c r="D1911" s="100">
        <v>1400864</v>
      </c>
      <c r="E1911" s="100">
        <v>622606</v>
      </c>
      <c r="F1911" s="100">
        <v>778258</v>
      </c>
      <c r="G1911" s="100">
        <v>923910</v>
      </c>
      <c r="H1911" s="100">
        <v>265294</v>
      </c>
    </row>
    <row r="1912" spans="3:8" x14ac:dyDescent="0.2">
      <c r="C1912" s="245">
        <v>43111</v>
      </c>
      <c r="D1912" s="100">
        <v>1400864</v>
      </c>
      <c r="E1912" s="100">
        <v>622606</v>
      </c>
      <c r="F1912" s="100">
        <v>778258</v>
      </c>
      <c r="G1912" s="100">
        <v>923910</v>
      </c>
      <c r="H1912" s="100">
        <v>265294</v>
      </c>
    </row>
    <row r="1913" spans="3:8" x14ac:dyDescent="0.2">
      <c r="C1913" s="245">
        <v>43112</v>
      </c>
      <c r="D1913" s="100">
        <v>1400864</v>
      </c>
      <c r="E1913" s="100">
        <v>622606</v>
      </c>
      <c r="F1913" s="100">
        <v>778258</v>
      </c>
      <c r="G1913" s="100">
        <v>923910</v>
      </c>
      <c r="H1913" s="100">
        <v>265294</v>
      </c>
    </row>
    <row r="1914" spans="3:8" x14ac:dyDescent="0.2">
      <c r="C1914" s="245">
        <v>43113</v>
      </c>
      <c r="D1914" s="100">
        <v>1400864</v>
      </c>
      <c r="E1914" s="100">
        <v>622606</v>
      </c>
      <c r="F1914" s="100">
        <v>778258</v>
      </c>
      <c r="G1914" s="100">
        <v>923910</v>
      </c>
      <c r="H1914" s="100">
        <v>265294</v>
      </c>
    </row>
    <row r="1915" spans="3:8" x14ac:dyDescent="0.2">
      <c r="C1915" s="245">
        <v>43114</v>
      </c>
      <c r="D1915" s="100">
        <v>1400864</v>
      </c>
      <c r="E1915" s="100">
        <v>622606</v>
      </c>
      <c r="F1915" s="100">
        <v>778258</v>
      </c>
      <c r="G1915" s="100">
        <v>923910</v>
      </c>
      <c r="H1915" s="100">
        <v>265294</v>
      </c>
    </row>
    <row r="1916" spans="3:8" x14ac:dyDescent="0.2">
      <c r="C1916" s="245">
        <v>43115</v>
      </c>
      <c r="D1916" s="100">
        <v>1400864</v>
      </c>
      <c r="E1916" s="100">
        <v>622606</v>
      </c>
      <c r="F1916" s="100">
        <v>778258</v>
      </c>
      <c r="G1916" s="100">
        <v>923910</v>
      </c>
      <c r="H1916" s="100">
        <v>265294</v>
      </c>
    </row>
    <row r="1917" spans="3:8" x14ac:dyDescent="0.2">
      <c r="C1917" s="245">
        <v>43116</v>
      </c>
      <c r="D1917" s="100">
        <v>1400864</v>
      </c>
      <c r="E1917" s="100">
        <v>622606</v>
      </c>
      <c r="F1917" s="100">
        <v>778258</v>
      </c>
      <c r="G1917" s="100">
        <v>923910</v>
      </c>
      <c r="H1917" s="100">
        <v>265294</v>
      </c>
    </row>
    <row r="1918" spans="3:8" x14ac:dyDescent="0.2">
      <c r="C1918" s="245">
        <v>43117</v>
      </c>
      <c r="D1918" s="100">
        <v>1400864</v>
      </c>
      <c r="E1918" s="100">
        <v>622606</v>
      </c>
      <c r="F1918" s="100">
        <v>778258</v>
      </c>
      <c r="G1918" s="100">
        <v>923910</v>
      </c>
      <c r="H1918" s="100">
        <v>265294</v>
      </c>
    </row>
    <row r="1919" spans="3:8" x14ac:dyDescent="0.2">
      <c r="C1919" s="245">
        <v>43118</v>
      </c>
      <c r="D1919" s="100">
        <v>1400864</v>
      </c>
      <c r="E1919" s="100">
        <v>622606</v>
      </c>
      <c r="F1919" s="100">
        <v>778258</v>
      </c>
      <c r="G1919" s="100">
        <v>923910</v>
      </c>
      <c r="H1919" s="100">
        <v>265294</v>
      </c>
    </row>
    <row r="1920" spans="3:8" x14ac:dyDescent="0.2">
      <c r="C1920" s="245">
        <v>43119</v>
      </c>
      <c r="D1920" s="100">
        <v>1400864</v>
      </c>
      <c r="E1920" s="100">
        <v>622606</v>
      </c>
      <c r="F1920" s="100">
        <v>778258</v>
      </c>
      <c r="G1920" s="100">
        <v>923910</v>
      </c>
      <c r="H1920" s="100">
        <v>265294</v>
      </c>
    </row>
    <row r="1921" spans="3:8" x14ac:dyDescent="0.2">
      <c r="C1921" s="245">
        <v>43120</v>
      </c>
      <c r="D1921" s="100">
        <v>1400864</v>
      </c>
      <c r="E1921" s="100">
        <v>622606</v>
      </c>
      <c r="F1921" s="100">
        <v>778258</v>
      </c>
      <c r="G1921" s="100">
        <v>923910</v>
      </c>
      <c r="H1921" s="100">
        <v>265294</v>
      </c>
    </row>
    <row r="1922" spans="3:8" x14ac:dyDescent="0.2">
      <c r="C1922" s="245">
        <v>43121</v>
      </c>
      <c r="D1922" s="100">
        <v>1400864</v>
      </c>
      <c r="E1922" s="100">
        <v>622606</v>
      </c>
      <c r="F1922" s="100">
        <v>778258</v>
      </c>
      <c r="G1922" s="100">
        <v>923910</v>
      </c>
      <c r="H1922" s="100">
        <v>265294</v>
      </c>
    </row>
    <row r="1923" spans="3:8" x14ac:dyDescent="0.2">
      <c r="C1923" s="245">
        <v>43122</v>
      </c>
      <c r="D1923" s="100">
        <v>1400864</v>
      </c>
      <c r="E1923" s="100">
        <v>622606</v>
      </c>
      <c r="F1923" s="100">
        <v>778258</v>
      </c>
      <c r="G1923" s="100">
        <v>923910</v>
      </c>
      <c r="H1923" s="100">
        <v>265294</v>
      </c>
    </row>
    <row r="1924" spans="3:8" x14ac:dyDescent="0.2">
      <c r="C1924" s="245">
        <v>43123</v>
      </c>
      <c r="D1924" s="100">
        <v>1400864</v>
      </c>
      <c r="E1924" s="100">
        <v>622606</v>
      </c>
      <c r="F1924" s="100">
        <v>778258</v>
      </c>
      <c r="G1924" s="100">
        <v>923910</v>
      </c>
      <c r="H1924" s="100">
        <v>265294</v>
      </c>
    </row>
    <row r="1925" spans="3:8" x14ac:dyDescent="0.2">
      <c r="C1925" s="245">
        <v>43124</v>
      </c>
      <c r="D1925" s="100">
        <v>1400864</v>
      </c>
      <c r="E1925" s="100">
        <v>622606</v>
      </c>
      <c r="F1925" s="100">
        <v>778258</v>
      </c>
      <c r="G1925" s="100">
        <v>923910</v>
      </c>
      <c r="H1925" s="100">
        <v>265294</v>
      </c>
    </row>
    <row r="1926" spans="3:8" x14ac:dyDescent="0.2">
      <c r="C1926" s="245">
        <v>43125</v>
      </c>
      <c r="D1926" s="100">
        <v>1400864</v>
      </c>
      <c r="E1926" s="100">
        <v>622606</v>
      </c>
      <c r="F1926" s="100">
        <v>778258</v>
      </c>
      <c r="G1926" s="100">
        <v>923910</v>
      </c>
      <c r="H1926" s="100">
        <v>265294</v>
      </c>
    </row>
    <row r="1927" spans="3:8" x14ac:dyDescent="0.2">
      <c r="C1927" s="245">
        <v>43126</v>
      </c>
      <c r="D1927" s="100">
        <v>1400864</v>
      </c>
      <c r="E1927" s="100">
        <v>622606</v>
      </c>
      <c r="F1927" s="100">
        <v>778258</v>
      </c>
      <c r="G1927" s="100">
        <v>923910</v>
      </c>
      <c r="H1927" s="100">
        <v>265294</v>
      </c>
    </row>
    <row r="1928" spans="3:8" x14ac:dyDescent="0.2">
      <c r="C1928" s="245">
        <v>43127</v>
      </c>
      <c r="D1928" s="100">
        <v>1400864</v>
      </c>
      <c r="E1928" s="100">
        <v>622606</v>
      </c>
      <c r="F1928" s="100">
        <v>778258</v>
      </c>
      <c r="G1928" s="100">
        <v>923910</v>
      </c>
      <c r="H1928" s="100">
        <v>265294</v>
      </c>
    </row>
    <row r="1929" spans="3:8" x14ac:dyDescent="0.2">
      <c r="C1929" s="245">
        <v>43128</v>
      </c>
      <c r="D1929" s="100">
        <v>1400864</v>
      </c>
      <c r="E1929" s="100">
        <v>622606</v>
      </c>
      <c r="F1929" s="100">
        <v>778258</v>
      </c>
      <c r="G1929" s="100">
        <v>923910</v>
      </c>
      <c r="H1929" s="100">
        <v>265294</v>
      </c>
    </row>
    <row r="1930" spans="3:8" x14ac:dyDescent="0.2">
      <c r="C1930" s="245">
        <v>43129</v>
      </c>
      <c r="D1930" s="100">
        <v>1400864</v>
      </c>
      <c r="E1930" s="100">
        <v>622606</v>
      </c>
      <c r="F1930" s="100">
        <v>778258</v>
      </c>
      <c r="G1930" s="100">
        <v>923910</v>
      </c>
      <c r="H1930" s="100">
        <v>265294</v>
      </c>
    </row>
    <row r="1931" spans="3:8" x14ac:dyDescent="0.2">
      <c r="C1931" s="245">
        <v>43130</v>
      </c>
      <c r="D1931" s="100">
        <v>1400864</v>
      </c>
      <c r="E1931" s="100">
        <v>622606</v>
      </c>
      <c r="F1931" s="100">
        <v>778258</v>
      </c>
      <c r="G1931" s="100">
        <v>923910</v>
      </c>
      <c r="H1931" s="100">
        <v>265294</v>
      </c>
    </row>
    <row r="1932" spans="3:8" x14ac:dyDescent="0.2">
      <c r="C1932" s="245">
        <v>43131</v>
      </c>
      <c r="D1932" s="100">
        <v>1400864</v>
      </c>
      <c r="E1932" s="100">
        <v>622606</v>
      </c>
      <c r="F1932" s="100">
        <v>778258</v>
      </c>
      <c r="G1932" s="100">
        <v>923910</v>
      </c>
      <c r="H1932" s="100">
        <v>265294</v>
      </c>
    </row>
    <row r="1933" spans="3:8" x14ac:dyDescent="0.2">
      <c r="C1933" s="245">
        <v>43132</v>
      </c>
      <c r="D1933" s="100">
        <v>1400864</v>
      </c>
      <c r="E1933" s="100">
        <v>622606</v>
      </c>
      <c r="F1933" s="100">
        <v>778258</v>
      </c>
      <c r="G1933" s="100">
        <v>923910</v>
      </c>
      <c r="H1933" s="100">
        <v>265294</v>
      </c>
    </row>
    <row r="1934" spans="3:8" x14ac:dyDescent="0.2">
      <c r="C1934" s="245">
        <v>43133</v>
      </c>
      <c r="D1934" s="100">
        <v>1400864</v>
      </c>
      <c r="E1934" s="100">
        <v>622606</v>
      </c>
      <c r="F1934" s="100">
        <v>778258</v>
      </c>
      <c r="G1934" s="100">
        <v>923910</v>
      </c>
      <c r="H1934" s="100">
        <v>265294</v>
      </c>
    </row>
    <row r="1935" spans="3:8" x14ac:dyDescent="0.2">
      <c r="C1935" s="245">
        <v>43134</v>
      </c>
      <c r="D1935" s="100">
        <v>1400864</v>
      </c>
      <c r="E1935" s="100">
        <v>622606</v>
      </c>
      <c r="F1935" s="100">
        <v>778258</v>
      </c>
      <c r="G1935" s="100">
        <v>923910</v>
      </c>
      <c r="H1935" s="100">
        <v>265294</v>
      </c>
    </row>
    <row r="1936" spans="3:8" x14ac:dyDescent="0.2">
      <c r="C1936" s="245">
        <v>43135</v>
      </c>
      <c r="D1936" s="100">
        <v>1400864</v>
      </c>
      <c r="E1936" s="100">
        <v>622606</v>
      </c>
      <c r="F1936" s="100">
        <v>778258</v>
      </c>
      <c r="G1936" s="100">
        <v>923910</v>
      </c>
      <c r="H1936" s="100">
        <v>265294</v>
      </c>
    </row>
    <row r="1937" spans="3:8" x14ac:dyDescent="0.2">
      <c r="C1937" s="245">
        <v>43136</v>
      </c>
      <c r="D1937" s="100">
        <v>1400864</v>
      </c>
      <c r="E1937" s="100">
        <v>622606</v>
      </c>
      <c r="F1937" s="100">
        <v>778258</v>
      </c>
      <c r="G1937" s="100">
        <v>923910</v>
      </c>
      <c r="H1937" s="100">
        <v>265294</v>
      </c>
    </row>
    <row r="1938" spans="3:8" x14ac:dyDescent="0.2">
      <c r="C1938" s="245">
        <v>43137</v>
      </c>
      <c r="D1938" s="100">
        <v>1400864</v>
      </c>
      <c r="E1938" s="100">
        <v>622606</v>
      </c>
      <c r="F1938" s="100">
        <v>778258</v>
      </c>
      <c r="G1938" s="100">
        <v>923910</v>
      </c>
      <c r="H1938" s="100">
        <v>265294</v>
      </c>
    </row>
    <row r="1939" spans="3:8" x14ac:dyDescent="0.2">
      <c r="C1939" s="245">
        <v>43138</v>
      </c>
      <c r="D1939" s="100">
        <v>1400864</v>
      </c>
      <c r="E1939" s="100">
        <v>622606</v>
      </c>
      <c r="F1939" s="100">
        <v>778258</v>
      </c>
      <c r="G1939" s="100">
        <v>923910</v>
      </c>
      <c r="H1939" s="100">
        <v>265294</v>
      </c>
    </row>
    <row r="1940" spans="3:8" x14ac:dyDescent="0.2">
      <c r="C1940" s="245">
        <v>43139</v>
      </c>
      <c r="D1940" s="100">
        <v>1400864</v>
      </c>
      <c r="E1940" s="100">
        <v>622606</v>
      </c>
      <c r="F1940" s="100">
        <v>778258</v>
      </c>
      <c r="G1940" s="100">
        <v>923910</v>
      </c>
      <c r="H1940" s="100">
        <v>265294</v>
      </c>
    </row>
    <row r="1941" spans="3:8" x14ac:dyDescent="0.2">
      <c r="C1941" s="245">
        <v>43140</v>
      </c>
      <c r="D1941" s="100">
        <v>1400864</v>
      </c>
      <c r="E1941" s="100">
        <v>622606</v>
      </c>
      <c r="F1941" s="100">
        <v>778258</v>
      </c>
      <c r="G1941" s="100">
        <v>923910</v>
      </c>
      <c r="H1941" s="100">
        <v>265294</v>
      </c>
    </row>
    <row r="1942" spans="3:8" x14ac:dyDescent="0.2">
      <c r="C1942" s="245">
        <v>43141</v>
      </c>
      <c r="D1942" s="100">
        <v>1400864</v>
      </c>
      <c r="E1942" s="100">
        <v>622606</v>
      </c>
      <c r="F1942" s="100">
        <v>778258</v>
      </c>
      <c r="G1942" s="100">
        <v>923910</v>
      </c>
      <c r="H1942" s="100">
        <v>265294</v>
      </c>
    </row>
    <row r="1943" spans="3:8" x14ac:dyDescent="0.2">
      <c r="C1943" s="245">
        <v>43142</v>
      </c>
      <c r="D1943" s="100">
        <v>1400864</v>
      </c>
      <c r="E1943" s="100">
        <v>622606</v>
      </c>
      <c r="F1943" s="100">
        <v>778258</v>
      </c>
      <c r="G1943" s="100">
        <v>923910</v>
      </c>
      <c r="H1943" s="100">
        <v>265294</v>
      </c>
    </row>
    <row r="1944" spans="3:8" x14ac:dyDescent="0.2">
      <c r="C1944" s="245">
        <v>43143</v>
      </c>
      <c r="D1944" s="100">
        <v>1400864</v>
      </c>
      <c r="E1944" s="100">
        <v>622606</v>
      </c>
      <c r="F1944" s="100">
        <v>778258</v>
      </c>
      <c r="G1944" s="100">
        <v>923910</v>
      </c>
      <c r="H1944" s="100">
        <v>265294</v>
      </c>
    </row>
    <row r="1945" spans="3:8" x14ac:dyDescent="0.2">
      <c r="C1945" s="245">
        <v>43144</v>
      </c>
      <c r="D1945" s="100">
        <v>1400864</v>
      </c>
      <c r="E1945" s="100">
        <v>622606</v>
      </c>
      <c r="F1945" s="100">
        <v>778258</v>
      </c>
      <c r="G1945" s="100">
        <v>923910</v>
      </c>
      <c r="H1945" s="100">
        <v>265294</v>
      </c>
    </row>
    <row r="1946" spans="3:8" x14ac:dyDescent="0.2">
      <c r="C1946" s="245">
        <v>43145</v>
      </c>
      <c r="D1946" s="100">
        <v>1400864</v>
      </c>
      <c r="E1946" s="100">
        <v>622606</v>
      </c>
      <c r="F1946" s="100">
        <v>778258</v>
      </c>
      <c r="G1946" s="100">
        <v>923910</v>
      </c>
      <c r="H1946" s="100">
        <v>265294</v>
      </c>
    </row>
    <row r="1947" spans="3:8" x14ac:dyDescent="0.2">
      <c r="C1947" s="245">
        <v>43146</v>
      </c>
      <c r="D1947" s="100">
        <v>1400864</v>
      </c>
      <c r="E1947" s="100">
        <v>622606</v>
      </c>
      <c r="F1947" s="100">
        <v>778258</v>
      </c>
      <c r="G1947" s="100">
        <v>923910</v>
      </c>
      <c r="H1947" s="100">
        <v>265294</v>
      </c>
    </row>
    <row r="1948" spans="3:8" x14ac:dyDescent="0.2">
      <c r="C1948" s="245">
        <v>43147</v>
      </c>
      <c r="D1948" s="100">
        <v>1400864</v>
      </c>
      <c r="E1948" s="100">
        <v>622606</v>
      </c>
      <c r="F1948" s="100">
        <v>778258</v>
      </c>
      <c r="G1948" s="100">
        <v>923910</v>
      </c>
      <c r="H1948" s="100">
        <v>265294</v>
      </c>
    </row>
    <row r="1949" spans="3:8" x14ac:dyDescent="0.2">
      <c r="C1949" s="245">
        <v>43148</v>
      </c>
      <c r="D1949" s="100">
        <v>1400864</v>
      </c>
      <c r="E1949" s="100">
        <v>622606</v>
      </c>
      <c r="F1949" s="100">
        <v>778258</v>
      </c>
      <c r="G1949" s="100">
        <v>923910</v>
      </c>
      <c r="H1949" s="100">
        <v>265294</v>
      </c>
    </row>
    <row r="1950" spans="3:8" x14ac:dyDescent="0.2">
      <c r="C1950" s="245">
        <v>43149</v>
      </c>
      <c r="D1950" s="100">
        <v>1400864</v>
      </c>
      <c r="E1950" s="100">
        <v>622606</v>
      </c>
      <c r="F1950" s="100">
        <v>778258</v>
      </c>
      <c r="G1950" s="100">
        <v>923910</v>
      </c>
      <c r="H1950" s="100">
        <v>265294</v>
      </c>
    </row>
    <row r="1951" spans="3:8" x14ac:dyDescent="0.2">
      <c r="C1951" s="245">
        <v>43150</v>
      </c>
      <c r="D1951" s="100">
        <v>1400864</v>
      </c>
      <c r="E1951" s="100">
        <v>622606</v>
      </c>
      <c r="F1951" s="100">
        <v>778258</v>
      </c>
      <c r="G1951" s="100">
        <v>923910</v>
      </c>
      <c r="H1951" s="100">
        <v>265294</v>
      </c>
    </row>
    <row r="1952" spans="3:8" x14ac:dyDescent="0.2">
      <c r="C1952" s="245">
        <v>43151</v>
      </c>
      <c r="D1952" s="100">
        <v>1400864</v>
      </c>
      <c r="E1952" s="100">
        <v>622606</v>
      </c>
      <c r="F1952" s="100">
        <v>778258</v>
      </c>
      <c r="G1952" s="100">
        <v>923910</v>
      </c>
      <c r="H1952" s="100">
        <v>265294</v>
      </c>
    </row>
    <row r="1953" spans="3:8" x14ac:dyDescent="0.2">
      <c r="C1953" s="245">
        <v>43152</v>
      </c>
      <c r="D1953" s="100">
        <v>1400864</v>
      </c>
      <c r="E1953" s="100">
        <v>622606</v>
      </c>
      <c r="F1953" s="100">
        <v>778258</v>
      </c>
      <c r="G1953" s="100">
        <v>923910</v>
      </c>
      <c r="H1953" s="100">
        <v>265294</v>
      </c>
    </row>
    <row r="1954" spans="3:8" x14ac:dyDescent="0.2">
      <c r="C1954" s="245">
        <v>43153</v>
      </c>
      <c r="D1954" s="100">
        <v>1400864</v>
      </c>
      <c r="E1954" s="100">
        <v>622606</v>
      </c>
      <c r="F1954" s="100">
        <v>778258</v>
      </c>
      <c r="G1954" s="100">
        <v>923910</v>
      </c>
      <c r="H1954" s="100">
        <v>265294</v>
      </c>
    </row>
    <row r="1955" spans="3:8" x14ac:dyDescent="0.2">
      <c r="C1955" s="245">
        <v>43154</v>
      </c>
      <c r="D1955" s="100">
        <v>1400864</v>
      </c>
      <c r="E1955" s="100">
        <v>622606</v>
      </c>
      <c r="F1955" s="100">
        <v>778258</v>
      </c>
      <c r="G1955" s="100">
        <v>923910</v>
      </c>
      <c r="H1955" s="100">
        <v>265294</v>
      </c>
    </row>
    <row r="1956" spans="3:8" x14ac:dyDescent="0.2">
      <c r="C1956" s="245">
        <v>43155</v>
      </c>
      <c r="D1956" s="100">
        <v>1400864</v>
      </c>
      <c r="E1956" s="100">
        <v>622606</v>
      </c>
      <c r="F1956" s="100">
        <v>778258</v>
      </c>
      <c r="G1956" s="100">
        <v>923910</v>
      </c>
      <c r="H1956" s="100">
        <v>265294</v>
      </c>
    </row>
    <row r="1957" spans="3:8" x14ac:dyDescent="0.2">
      <c r="C1957" s="245">
        <v>43156</v>
      </c>
      <c r="D1957" s="100">
        <v>1400864</v>
      </c>
      <c r="E1957" s="100">
        <v>622606</v>
      </c>
      <c r="F1957" s="100">
        <v>778258</v>
      </c>
      <c r="G1957" s="100">
        <v>923910</v>
      </c>
      <c r="H1957" s="100">
        <v>265294</v>
      </c>
    </row>
    <row r="1958" spans="3:8" x14ac:dyDescent="0.2">
      <c r="C1958" s="245">
        <v>43157</v>
      </c>
      <c r="D1958" s="100">
        <v>1400864</v>
      </c>
      <c r="E1958" s="100">
        <v>622606</v>
      </c>
      <c r="F1958" s="100">
        <v>778258</v>
      </c>
      <c r="G1958" s="100">
        <v>923910</v>
      </c>
      <c r="H1958" s="100">
        <v>265294</v>
      </c>
    </row>
    <row r="1959" spans="3:8" x14ac:dyDescent="0.2">
      <c r="C1959" s="245">
        <v>43158</v>
      </c>
      <c r="D1959" s="100">
        <v>1400864</v>
      </c>
      <c r="E1959" s="100">
        <v>622606</v>
      </c>
      <c r="F1959" s="100">
        <v>778258</v>
      </c>
      <c r="G1959" s="100">
        <v>923910</v>
      </c>
      <c r="H1959" s="100">
        <v>265294</v>
      </c>
    </row>
    <row r="1960" spans="3:8" x14ac:dyDescent="0.2">
      <c r="C1960" s="245">
        <v>43159</v>
      </c>
      <c r="D1960" s="100">
        <v>1400864</v>
      </c>
      <c r="E1960" s="100">
        <v>622606</v>
      </c>
      <c r="F1960" s="100">
        <v>778258</v>
      </c>
      <c r="G1960" s="100">
        <v>923910</v>
      </c>
      <c r="H1960" s="100">
        <v>265294</v>
      </c>
    </row>
    <row r="1961" spans="3:8" x14ac:dyDescent="0.2">
      <c r="C1961" s="245">
        <v>43160</v>
      </c>
      <c r="D1961" s="100">
        <v>1569865</v>
      </c>
      <c r="E1961" s="100">
        <v>697718</v>
      </c>
      <c r="F1961" s="100">
        <v>872147</v>
      </c>
      <c r="G1961" s="100">
        <v>1046577</v>
      </c>
      <c r="H1961" s="100">
        <v>297299</v>
      </c>
    </row>
    <row r="1962" spans="3:8" x14ac:dyDescent="0.2">
      <c r="C1962" s="245">
        <v>43161</v>
      </c>
      <c r="D1962" s="100">
        <v>1569865</v>
      </c>
      <c r="E1962" s="100">
        <v>697718</v>
      </c>
      <c r="F1962" s="100">
        <v>872147</v>
      </c>
      <c r="G1962" s="100">
        <v>1046577</v>
      </c>
      <c r="H1962" s="100">
        <v>297299</v>
      </c>
    </row>
    <row r="1963" spans="3:8" x14ac:dyDescent="0.2">
      <c r="C1963" s="245">
        <v>43162</v>
      </c>
      <c r="D1963" s="100">
        <v>1569865</v>
      </c>
      <c r="E1963" s="100">
        <v>697718</v>
      </c>
      <c r="F1963" s="100">
        <v>872147</v>
      </c>
      <c r="G1963" s="100">
        <v>1046577</v>
      </c>
      <c r="H1963" s="100">
        <v>297299</v>
      </c>
    </row>
    <row r="1964" spans="3:8" x14ac:dyDescent="0.2">
      <c r="C1964" s="245">
        <v>43163</v>
      </c>
      <c r="D1964" s="100">
        <v>1569865</v>
      </c>
      <c r="E1964" s="100">
        <v>697718</v>
      </c>
      <c r="F1964" s="100">
        <v>872147</v>
      </c>
      <c r="G1964" s="100">
        <v>1046577</v>
      </c>
      <c r="H1964" s="100">
        <v>297299</v>
      </c>
    </row>
    <row r="1965" spans="3:8" x14ac:dyDescent="0.2">
      <c r="C1965" s="245">
        <v>43164</v>
      </c>
      <c r="D1965" s="100">
        <v>1569865</v>
      </c>
      <c r="E1965" s="100">
        <v>697718</v>
      </c>
      <c r="F1965" s="100">
        <v>872147</v>
      </c>
      <c r="G1965" s="100">
        <v>1046577</v>
      </c>
      <c r="H1965" s="100">
        <v>297299</v>
      </c>
    </row>
    <row r="1966" spans="3:8" x14ac:dyDescent="0.2">
      <c r="C1966" s="245">
        <v>43165</v>
      </c>
      <c r="D1966" s="100">
        <v>1569865</v>
      </c>
      <c r="E1966" s="100">
        <v>697718</v>
      </c>
      <c r="F1966" s="100">
        <v>872147</v>
      </c>
      <c r="G1966" s="100">
        <v>1046577</v>
      </c>
      <c r="H1966" s="100">
        <v>297299</v>
      </c>
    </row>
    <row r="1967" spans="3:8" x14ac:dyDescent="0.2">
      <c r="C1967" s="245">
        <v>43166</v>
      </c>
      <c r="D1967" s="100">
        <v>1569865</v>
      </c>
      <c r="E1967" s="100">
        <v>697718</v>
      </c>
      <c r="F1967" s="100">
        <v>872147</v>
      </c>
      <c r="G1967" s="100">
        <v>1046577</v>
      </c>
      <c r="H1967" s="100">
        <v>297299</v>
      </c>
    </row>
    <row r="1968" spans="3:8" x14ac:dyDescent="0.2">
      <c r="C1968" s="245">
        <v>43167</v>
      </c>
      <c r="D1968" s="100">
        <v>1569865</v>
      </c>
      <c r="E1968" s="100">
        <v>697718</v>
      </c>
      <c r="F1968" s="100">
        <v>872147</v>
      </c>
      <c r="G1968" s="100">
        <v>1046577</v>
      </c>
      <c r="H1968" s="100">
        <v>297299</v>
      </c>
    </row>
    <row r="1969" spans="3:8" x14ac:dyDescent="0.2">
      <c r="C1969" s="245">
        <v>43168</v>
      </c>
      <c r="D1969" s="100">
        <v>1569865</v>
      </c>
      <c r="E1969" s="100">
        <v>697718</v>
      </c>
      <c r="F1969" s="100">
        <v>872147</v>
      </c>
      <c r="G1969" s="100">
        <v>1046577</v>
      </c>
      <c r="H1969" s="100">
        <v>297299</v>
      </c>
    </row>
    <row r="1970" spans="3:8" x14ac:dyDescent="0.2">
      <c r="C1970" s="245">
        <v>43169</v>
      </c>
      <c r="D1970" s="100">
        <v>1569865</v>
      </c>
      <c r="E1970" s="100">
        <v>697718</v>
      </c>
      <c r="F1970" s="100">
        <v>872147</v>
      </c>
      <c r="G1970" s="100">
        <v>1046577</v>
      </c>
      <c r="H1970" s="100">
        <v>297299</v>
      </c>
    </row>
    <row r="1971" spans="3:8" x14ac:dyDescent="0.2">
      <c r="C1971" s="245">
        <v>43170</v>
      </c>
      <c r="D1971" s="100">
        <v>1569865</v>
      </c>
      <c r="E1971" s="100">
        <v>697718</v>
      </c>
      <c r="F1971" s="100">
        <v>872147</v>
      </c>
      <c r="G1971" s="100">
        <v>1046577</v>
      </c>
      <c r="H1971" s="100">
        <v>297299</v>
      </c>
    </row>
    <row r="1972" spans="3:8" x14ac:dyDescent="0.2">
      <c r="C1972" s="245">
        <v>43171</v>
      </c>
      <c r="D1972" s="100">
        <v>1569865</v>
      </c>
      <c r="E1972" s="100">
        <v>697718</v>
      </c>
      <c r="F1972" s="100">
        <v>872147</v>
      </c>
      <c r="G1972" s="100">
        <v>1046577</v>
      </c>
      <c r="H1972" s="100">
        <v>297299</v>
      </c>
    </row>
    <row r="1973" spans="3:8" x14ac:dyDescent="0.2">
      <c r="C1973" s="245">
        <v>43172</v>
      </c>
      <c r="D1973" s="100">
        <v>1569865</v>
      </c>
      <c r="E1973" s="100">
        <v>697718</v>
      </c>
      <c r="F1973" s="100">
        <v>872147</v>
      </c>
      <c r="G1973" s="100">
        <v>1046577</v>
      </c>
      <c r="H1973" s="100">
        <v>297299</v>
      </c>
    </row>
    <row r="1974" spans="3:8" x14ac:dyDescent="0.2">
      <c r="C1974" s="245">
        <v>43173</v>
      </c>
      <c r="D1974" s="100">
        <v>1569865</v>
      </c>
      <c r="E1974" s="100">
        <v>697718</v>
      </c>
      <c r="F1974" s="100">
        <v>872147</v>
      </c>
      <c r="G1974" s="100">
        <v>1046577</v>
      </c>
      <c r="H1974" s="100">
        <v>297299</v>
      </c>
    </row>
    <row r="1975" spans="3:8" x14ac:dyDescent="0.2">
      <c r="C1975" s="245">
        <v>43174</v>
      </c>
      <c r="D1975" s="100">
        <v>1569865</v>
      </c>
      <c r="E1975" s="100">
        <v>697718</v>
      </c>
      <c r="F1975" s="100">
        <v>872147</v>
      </c>
      <c r="G1975" s="100">
        <v>1046577</v>
      </c>
      <c r="H1975" s="100">
        <v>297299</v>
      </c>
    </row>
    <row r="1976" spans="3:8" x14ac:dyDescent="0.2">
      <c r="C1976" s="245">
        <v>43175</v>
      </c>
      <c r="D1976" s="100">
        <v>1569865</v>
      </c>
      <c r="E1976" s="100">
        <v>697718</v>
      </c>
      <c r="F1976" s="100">
        <v>872147</v>
      </c>
      <c r="G1976" s="100">
        <v>1046577</v>
      </c>
      <c r="H1976" s="100">
        <v>297299</v>
      </c>
    </row>
    <row r="1977" spans="3:8" x14ac:dyDescent="0.2">
      <c r="C1977" s="245">
        <v>43176</v>
      </c>
      <c r="D1977" s="100">
        <v>1569865</v>
      </c>
      <c r="E1977" s="100">
        <v>697718</v>
      </c>
      <c r="F1977" s="100">
        <v>872147</v>
      </c>
      <c r="G1977" s="100">
        <v>1046577</v>
      </c>
      <c r="H1977" s="100">
        <v>297299</v>
      </c>
    </row>
    <row r="1978" spans="3:8" x14ac:dyDescent="0.2">
      <c r="C1978" s="245">
        <v>43177</v>
      </c>
      <c r="D1978" s="100">
        <v>1569865</v>
      </c>
      <c r="E1978" s="100">
        <v>697718</v>
      </c>
      <c r="F1978" s="100">
        <v>872147</v>
      </c>
      <c r="G1978" s="100">
        <v>1046577</v>
      </c>
      <c r="H1978" s="100">
        <v>297299</v>
      </c>
    </row>
    <row r="1979" spans="3:8" x14ac:dyDescent="0.2">
      <c r="C1979" s="245">
        <v>43178</v>
      </c>
      <c r="D1979" s="100">
        <v>1569865</v>
      </c>
      <c r="E1979" s="100">
        <v>697718</v>
      </c>
      <c r="F1979" s="100">
        <v>872147</v>
      </c>
      <c r="G1979" s="100">
        <v>1046577</v>
      </c>
      <c r="H1979" s="100">
        <v>297299</v>
      </c>
    </row>
    <row r="1980" spans="3:8" x14ac:dyDescent="0.2">
      <c r="C1980" s="245">
        <v>43179</v>
      </c>
      <c r="D1980" s="100">
        <v>1569865</v>
      </c>
      <c r="E1980" s="100">
        <v>697718</v>
      </c>
      <c r="F1980" s="100">
        <v>872147</v>
      </c>
      <c r="G1980" s="100">
        <v>1046577</v>
      </c>
      <c r="H1980" s="100">
        <v>297299</v>
      </c>
    </row>
    <row r="1981" spans="3:8" x14ac:dyDescent="0.2">
      <c r="C1981" s="245">
        <v>43180</v>
      </c>
      <c r="D1981" s="100">
        <v>1569865</v>
      </c>
      <c r="E1981" s="100">
        <v>697718</v>
      </c>
      <c r="F1981" s="100">
        <v>872147</v>
      </c>
      <c r="G1981" s="100">
        <v>1046577</v>
      </c>
      <c r="H1981" s="100">
        <v>297299</v>
      </c>
    </row>
    <row r="1982" spans="3:8" x14ac:dyDescent="0.2">
      <c r="C1982" s="245">
        <v>43181</v>
      </c>
      <c r="D1982" s="100">
        <v>1569865</v>
      </c>
      <c r="E1982" s="100">
        <v>697718</v>
      </c>
      <c r="F1982" s="100">
        <v>872147</v>
      </c>
      <c r="G1982" s="100">
        <v>1046577</v>
      </c>
      <c r="H1982" s="100">
        <v>297299</v>
      </c>
    </row>
    <row r="1983" spans="3:8" x14ac:dyDescent="0.2">
      <c r="C1983" s="245">
        <v>43182</v>
      </c>
      <c r="D1983" s="100">
        <v>1569865</v>
      </c>
      <c r="E1983" s="100">
        <v>697718</v>
      </c>
      <c r="F1983" s="100">
        <v>872147</v>
      </c>
      <c r="G1983" s="100">
        <v>1046577</v>
      </c>
      <c r="H1983" s="100">
        <v>297299</v>
      </c>
    </row>
    <row r="1984" spans="3:8" x14ac:dyDescent="0.2">
      <c r="C1984" s="245">
        <v>43183</v>
      </c>
      <c r="D1984" s="100">
        <v>1569865</v>
      </c>
      <c r="E1984" s="100">
        <v>697718</v>
      </c>
      <c r="F1984" s="100">
        <v>872147</v>
      </c>
      <c r="G1984" s="100">
        <v>1046577</v>
      </c>
      <c r="H1984" s="100">
        <v>297299</v>
      </c>
    </row>
    <row r="1985" spans="3:8" x14ac:dyDescent="0.2">
      <c r="C1985" s="245">
        <v>43184</v>
      </c>
      <c r="D1985" s="100">
        <v>1569865</v>
      </c>
      <c r="E1985" s="100">
        <v>697718</v>
      </c>
      <c r="F1985" s="100">
        <v>872147</v>
      </c>
      <c r="G1985" s="100">
        <v>1046577</v>
      </c>
      <c r="H1985" s="100">
        <v>297299</v>
      </c>
    </row>
    <row r="1986" spans="3:8" x14ac:dyDescent="0.2">
      <c r="C1986" s="245">
        <v>43185</v>
      </c>
      <c r="D1986" s="100">
        <v>1569865</v>
      </c>
      <c r="E1986" s="100">
        <v>697718</v>
      </c>
      <c r="F1986" s="100">
        <v>872147</v>
      </c>
      <c r="G1986" s="100">
        <v>1046577</v>
      </c>
      <c r="H1986" s="100">
        <v>297299</v>
      </c>
    </row>
    <row r="1987" spans="3:8" x14ac:dyDescent="0.2">
      <c r="C1987" s="245">
        <v>43186</v>
      </c>
      <c r="D1987" s="100">
        <v>1569865</v>
      </c>
      <c r="E1987" s="100">
        <v>697718</v>
      </c>
      <c r="F1987" s="100">
        <v>872147</v>
      </c>
      <c r="G1987" s="100">
        <v>1046577</v>
      </c>
      <c r="H1987" s="100">
        <v>297299</v>
      </c>
    </row>
    <row r="1988" spans="3:8" x14ac:dyDescent="0.2">
      <c r="C1988" s="245">
        <v>43187</v>
      </c>
      <c r="D1988" s="100">
        <v>1569865</v>
      </c>
      <c r="E1988" s="100">
        <v>697718</v>
      </c>
      <c r="F1988" s="100">
        <v>872147</v>
      </c>
      <c r="G1988" s="100">
        <v>1046577</v>
      </c>
      <c r="H1988" s="100">
        <v>297299</v>
      </c>
    </row>
    <row r="1989" spans="3:8" x14ac:dyDescent="0.2">
      <c r="C1989" s="245">
        <v>43188</v>
      </c>
      <c r="D1989" s="100">
        <v>1569865</v>
      </c>
      <c r="E1989" s="100">
        <v>697718</v>
      </c>
      <c r="F1989" s="100">
        <v>872147</v>
      </c>
      <c r="G1989" s="100">
        <v>1046577</v>
      </c>
      <c r="H1989" s="100">
        <v>297299</v>
      </c>
    </row>
    <row r="1990" spans="3:8" x14ac:dyDescent="0.2">
      <c r="C1990" s="245">
        <v>43189</v>
      </c>
      <c r="D1990" s="100">
        <v>1569865</v>
      </c>
      <c r="E1990" s="100">
        <v>697718</v>
      </c>
      <c r="F1990" s="100">
        <v>872147</v>
      </c>
      <c r="G1990" s="100">
        <v>1046577</v>
      </c>
      <c r="H1990" s="100">
        <v>297299</v>
      </c>
    </row>
    <row r="1991" spans="3:8" x14ac:dyDescent="0.2">
      <c r="C1991" s="245">
        <v>43190</v>
      </c>
      <c r="D1991" s="100">
        <v>1569865</v>
      </c>
      <c r="E1991" s="100">
        <v>697718</v>
      </c>
      <c r="F1991" s="100">
        <v>872147</v>
      </c>
      <c r="G1991" s="100">
        <v>1046577</v>
      </c>
      <c r="H1991" s="100">
        <v>297299</v>
      </c>
    </row>
    <row r="1992" spans="3:8" x14ac:dyDescent="0.2">
      <c r="C1992" s="245">
        <v>43191</v>
      </c>
      <c r="D1992" s="100">
        <v>1569865</v>
      </c>
      <c r="E1992" s="100">
        <v>697718</v>
      </c>
      <c r="F1992" s="100">
        <v>872147</v>
      </c>
      <c r="G1992" s="100">
        <v>1046577</v>
      </c>
      <c r="H1992" s="100">
        <v>297299</v>
      </c>
    </row>
    <row r="1993" spans="3:8" x14ac:dyDescent="0.2">
      <c r="C1993" s="245">
        <v>43192</v>
      </c>
      <c r="D1993" s="100">
        <v>1569865</v>
      </c>
      <c r="E1993" s="100">
        <v>697718</v>
      </c>
      <c r="F1993" s="100">
        <v>872147</v>
      </c>
      <c r="G1993" s="100">
        <v>1046577</v>
      </c>
      <c r="H1993" s="100">
        <v>297299</v>
      </c>
    </row>
    <row r="1994" spans="3:8" x14ac:dyDescent="0.2">
      <c r="C1994" s="245">
        <v>43193</v>
      </c>
      <c r="D1994" s="100">
        <v>1569865</v>
      </c>
      <c r="E1994" s="100">
        <v>697718</v>
      </c>
      <c r="F1994" s="100">
        <v>872147</v>
      </c>
      <c r="G1994" s="100">
        <v>1046577</v>
      </c>
      <c r="H1994" s="100">
        <v>297299</v>
      </c>
    </row>
    <row r="1995" spans="3:8" x14ac:dyDescent="0.2">
      <c r="C1995" s="245">
        <v>43194</v>
      </c>
      <c r="D1995" s="100">
        <v>1569865</v>
      </c>
      <c r="E1995" s="100">
        <v>697718</v>
      </c>
      <c r="F1995" s="100">
        <v>872147</v>
      </c>
      <c r="G1995" s="100">
        <v>1046577</v>
      </c>
      <c r="H1995" s="100">
        <v>297299</v>
      </c>
    </row>
    <row r="1996" spans="3:8" x14ac:dyDescent="0.2">
      <c r="C1996" s="245">
        <v>43195</v>
      </c>
      <c r="D1996" s="100">
        <v>1569865</v>
      </c>
      <c r="E1996" s="100">
        <v>697718</v>
      </c>
      <c r="F1996" s="100">
        <v>872147</v>
      </c>
      <c r="G1996" s="100">
        <v>1046577</v>
      </c>
      <c r="H1996" s="100">
        <v>297299</v>
      </c>
    </row>
    <row r="1997" spans="3:8" x14ac:dyDescent="0.2">
      <c r="C1997" s="245">
        <v>43196</v>
      </c>
      <c r="D1997" s="100">
        <v>1569865</v>
      </c>
      <c r="E1997" s="100">
        <v>697718</v>
      </c>
      <c r="F1997" s="100">
        <v>872147</v>
      </c>
      <c r="G1997" s="100">
        <v>1046577</v>
      </c>
      <c r="H1997" s="100">
        <v>297299</v>
      </c>
    </row>
    <row r="1998" spans="3:8" x14ac:dyDescent="0.2">
      <c r="C1998" s="245">
        <v>43197</v>
      </c>
      <c r="D1998" s="100">
        <v>1569865</v>
      </c>
      <c r="E1998" s="100">
        <v>697718</v>
      </c>
      <c r="F1998" s="100">
        <v>872147</v>
      </c>
      <c r="G1998" s="100">
        <v>1046577</v>
      </c>
      <c r="H1998" s="100">
        <v>297299</v>
      </c>
    </row>
    <row r="1999" spans="3:8" x14ac:dyDescent="0.2">
      <c r="C1999" s="245">
        <v>43198</v>
      </c>
      <c r="D1999" s="100">
        <v>1569865</v>
      </c>
      <c r="E1999" s="100">
        <v>697718</v>
      </c>
      <c r="F1999" s="100">
        <v>872147</v>
      </c>
      <c r="G1999" s="100">
        <v>1046577</v>
      </c>
      <c r="H1999" s="100">
        <v>297299</v>
      </c>
    </row>
    <row r="2000" spans="3:8" x14ac:dyDescent="0.2">
      <c r="C2000" s="245">
        <v>43199</v>
      </c>
      <c r="D2000" s="100">
        <v>1569865</v>
      </c>
      <c r="E2000" s="100">
        <v>697718</v>
      </c>
      <c r="F2000" s="100">
        <v>872147</v>
      </c>
      <c r="G2000" s="100">
        <v>1046577</v>
      </c>
      <c r="H2000" s="100">
        <v>297299</v>
      </c>
    </row>
    <row r="2001" spans="3:8" x14ac:dyDescent="0.2">
      <c r="C2001" s="245">
        <v>43200</v>
      </c>
      <c r="D2001" s="100">
        <v>1569865</v>
      </c>
      <c r="E2001" s="100">
        <v>697718</v>
      </c>
      <c r="F2001" s="100">
        <v>872147</v>
      </c>
      <c r="G2001" s="100">
        <v>1046577</v>
      </c>
      <c r="H2001" s="100">
        <v>297299</v>
      </c>
    </row>
    <row r="2002" spans="3:8" x14ac:dyDescent="0.2">
      <c r="C2002" s="245">
        <v>43201</v>
      </c>
      <c r="D2002" s="100">
        <v>1569865</v>
      </c>
      <c r="E2002" s="100">
        <v>697718</v>
      </c>
      <c r="F2002" s="100">
        <v>872147</v>
      </c>
      <c r="G2002" s="100">
        <v>1046577</v>
      </c>
      <c r="H2002" s="100">
        <v>297299</v>
      </c>
    </row>
    <row r="2003" spans="3:8" x14ac:dyDescent="0.2">
      <c r="C2003" s="245">
        <v>43202</v>
      </c>
      <c r="D2003" s="100">
        <v>1569865</v>
      </c>
      <c r="E2003" s="100">
        <v>697718</v>
      </c>
      <c r="F2003" s="100">
        <v>872147</v>
      </c>
      <c r="G2003" s="100">
        <v>1046577</v>
      </c>
      <c r="H2003" s="100">
        <v>297299</v>
      </c>
    </row>
    <row r="2004" spans="3:8" x14ac:dyDescent="0.2">
      <c r="C2004" s="245">
        <v>43203</v>
      </c>
      <c r="D2004" s="100">
        <v>1569865</v>
      </c>
      <c r="E2004" s="100">
        <v>697718</v>
      </c>
      <c r="F2004" s="100">
        <v>872147</v>
      </c>
      <c r="G2004" s="100">
        <v>1046577</v>
      </c>
      <c r="H2004" s="100">
        <v>297299</v>
      </c>
    </row>
    <row r="2005" spans="3:8" x14ac:dyDescent="0.2">
      <c r="C2005" s="245">
        <v>43204</v>
      </c>
      <c r="D2005" s="100">
        <v>1569865</v>
      </c>
      <c r="E2005" s="100">
        <v>697718</v>
      </c>
      <c r="F2005" s="100">
        <v>872147</v>
      </c>
      <c r="G2005" s="100">
        <v>1046577</v>
      </c>
      <c r="H2005" s="100">
        <v>297299</v>
      </c>
    </row>
    <row r="2006" spans="3:8" x14ac:dyDescent="0.2">
      <c r="C2006" s="245">
        <v>43205</v>
      </c>
      <c r="D2006" s="100">
        <v>1569865</v>
      </c>
      <c r="E2006" s="100">
        <v>697718</v>
      </c>
      <c r="F2006" s="100">
        <v>872147</v>
      </c>
      <c r="G2006" s="100">
        <v>1046577</v>
      </c>
      <c r="H2006" s="100">
        <v>297299</v>
      </c>
    </row>
    <row r="2007" spans="3:8" x14ac:dyDescent="0.2">
      <c r="C2007" s="245">
        <v>43206</v>
      </c>
      <c r="D2007" s="100">
        <v>1569865</v>
      </c>
      <c r="E2007" s="100">
        <v>697718</v>
      </c>
      <c r="F2007" s="100">
        <v>872147</v>
      </c>
      <c r="G2007" s="100">
        <v>1046577</v>
      </c>
      <c r="H2007" s="100">
        <v>297299</v>
      </c>
    </row>
    <row r="2008" spans="3:8" x14ac:dyDescent="0.2">
      <c r="C2008" s="245">
        <v>43207</v>
      </c>
      <c r="D2008" s="100">
        <v>1569865</v>
      </c>
      <c r="E2008" s="100">
        <v>697718</v>
      </c>
      <c r="F2008" s="100">
        <v>872147</v>
      </c>
      <c r="G2008" s="100">
        <v>1046577</v>
      </c>
      <c r="H2008" s="100">
        <v>297299</v>
      </c>
    </row>
    <row r="2009" spans="3:8" x14ac:dyDescent="0.2">
      <c r="C2009" s="245">
        <v>43208</v>
      </c>
      <c r="D2009" s="100">
        <v>1569865</v>
      </c>
      <c r="E2009" s="100">
        <v>697718</v>
      </c>
      <c r="F2009" s="100">
        <v>872147</v>
      </c>
      <c r="G2009" s="100">
        <v>1046577</v>
      </c>
      <c r="H2009" s="100">
        <v>297299</v>
      </c>
    </row>
    <row r="2010" spans="3:8" x14ac:dyDescent="0.2">
      <c r="C2010" s="245">
        <v>43209</v>
      </c>
      <c r="D2010" s="100">
        <v>1569865</v>
      </c>
      <c r="E2010" s="100">
        <v>697718</v>
      </c>
      <c r="F2010" s="100">
        <v>872147</v>
      </c>
      <c r="G2010" s="100">
        <v>1046577</v>
      </c>
      <c r="H2010" s="100">
        <v>297299</v>
      </c>
    </row>
    <row r="2011" spans="3:8" x14ac:dyDescent="0.2">
      <c r="C2011" s="245">
        <v>43210</v>
      </c>
      <c r="D2011" s="100">
        <v>1569865</v>
      </c>
      <c r="E2011" s="100">
        <v>697718</v>
      </c>
      <c r="F2011" s="100">
        <v>872147</v>
      </c>
      <c r="G2011" s="100">
        <v>1046577</v>
      </c>
      <c r="H2011" s="100">
        <v>297299</v>
      </c>
    </row>
    <row r="2012" spans="3:8" x14ac:dyDescent="0.2">
      <c r="C2012" s="245">
        <v>43211</v>
      </c>
      <c r="D2012" s="100">
        <v>1569865</v>
      </c>
      <c r="E2012" s="100">
        <v>697718</v>
      </c>
      <c r="F2012" s="100">
        <v>872147</v>
      </c>
      <c r="G2012" s="100">
        <v>1046577</v>
      </c>
      <c r="H2012" s="100">
        <v>297299</v>
      </c>
    </row>
    <row r="2013" spans="3:8" x14ac:dyDescent="0.2">
      <c r="C2013" s="245">
        <v>43212</v>
      </c>
      <c r="D2013" s="100">
        <v>1569865</v>
      </c>
      <c r="E2013" s="100">
        <v>697718</v>
      </c>
      <c r="F2013" s="100">
        <v>872147</v>
      </c>
      <c r="G2013" s="100">
        <v>1046577</v>
      </c>
      <c r="H2013" s="100">
        <v>297299</v>
      </c>
    </row>
    <row r="2014" spans="3:8" x14ac:dyDescent="0.2">
      <c r="C2014" s="245">
        <v>43213</v>
      </c>
      <c r="D2014" s="100">
        <v>1569865</v>
      </c>
      <c r="E2014" s="100">
        <v>697718</v>
      </c>
      <c r="F2014" s="100">
        <v>872147</v>
      </c>
      <c r="G2014" s="100">
        <v>1046577</v>
      </c>
      <c r="H2014" s="100">
        <v>297299</v>
      </c>
    </row>
    <row r="2015" spans="3:8" x14ac:dyDescent="0.2">
      <c r="C2015" s="245">
        <v>43214</v>
      </c>
      <c r="D2015" s="100">
        <v>1569865</v>
      </c>
      <c r="E2015" s="100">
        <v>697718</v>
      </c>
      <c r="F2015" s="100">
        <v>872147</v>
      </c>
      <c r="G2015" s="100">
        <v>1046577</v>
      </c>
      <c r="H2015" s="100">
        <v>297299</v>
      </c>
    </row>
    <row r="2016" spans="3:8" x14ac:dyDescent="0.2">
      <c r="C2016" s="245">
        <v>43215</v>
      </c>
      <c r="D2016" s="100">
        <v>1569865</v>
      </c>
      <c r="E2016" s="100">
        <v>697718</v>
      </c>
      <c r="F2016" s="100">
        <v>872147</v>
      </c>
      <c r="G2016" s="100">
        <v>1046577</v>
      </c>
      <c r="H2016" s="100">
        <v>297299</v>
      </c>
    </row>
    <row r="2017" spans="3:8" x14ac:dyDescent="0.2">
      <c r="C2017" s="245">
        <v>43216</v>
      </c>
      <c r="D2017" s="100">
        <v>1569865</v>
      </c>
      <c r="E2017" s="100">
        <v>697718</v>
      </c>
      <c r="F2017" s="100">
        <v>872147</v>
      </c>
      <c r="G2017" s="100">
        <v>1046577</v>
      </c>
      <c r="H2017" s="100">
        <v>297299</v>
      </c>
    </row>
    <row r="2018" spans="3:8" x14ac:dyDescent="0.2">
      <c r="C2018" s="245">
        <v>43217</v>
      </c>
      <c r="D2018" s="100">
        <v>1569865</v>
      </c>
      <c r="E2018" s="100">
        <v>697718</v>
      </c>
      <c r="F2018" s="100">
        <v>872147</v>
      </c>
      <c r="G2018" s="100">
        <v>1046577</v>
      </c>
      <c r="H2018" s="100">
        <v>297299</v>
      </c>
    </row>
    <row r="2019" spans="3:8" x14ac:dyDescent="0.2">
      <c r="C2019" s="245">
        <v>43218</v>
      </c>
      <c r="D2019" s="100">
        <v>1569865</v>
      </c>
      <c r="E2019" s="100">
        <v>697718</v>
      </c>
      <c r="F2019" s="100">
        <v>872147</v>
      </c>
      <c r="G2019" s="100">
        <v>1046577</v>
      </c>
      <c r="H2019" s="100">
        <v>297299</v>
      </c>
    </row>
    <row r="2020" spans="3:8" x14ac:dyDescent="0.2">
      <c r="C2020" s="245">
        <v>43219</v>
      </c>
      <c r="D2020" s="100">
        <v>1569865</v>
      </c>
      <c r="E2020" s="100">
        <v>697718</v>
      </c>
      <c r="F2020" s="100">
        <v>872147</v>
      </c>
      <c r="G2020" s="100">
        <v>1046577</v>
      </c>
      <c r="H2020" s="100">
        <v>297299</v>
      </c>
    </row>
    <row r="2021" spans="3:8" x14ac:dyDescent="0.2">
      <c r="C2021" s="245">
        <v>43220</v>
      </c>
      <c r="D2021" s="100">
        <v>1569865</v>
      </c>
      <c r="E2021" s="100">
        <v>697718</v>
      </c>
      <c r="F2021" s="100">
        <v>872147</v>
      </c>
      <c r="G2021" s="100">
        <v>1046577</v>
      </c>
      <c r="H2021" s="100">
        <v>297299</v>
      </c>
    </row>
    <row r="2022" spans="3:8" x14ac:dyDescent="0.2">
      <c r="C2022" s="245">
        <v>43221</v>
      </c>
      <c r="D2022" s="100">
        <v>1569865</v>
      </c>
      <c r="E2022" s="100">
        <v>697718</v>
      </c>
      <c r="F2022" s="100">
        <v>872147</v>
      </c>
      <c r="G2022" s="100">
        <v>1046577</v>
      </c>
      <c r="H2022" s="100">
        <v>297299</v>
      </c>
    </row>
    <row r="2023" spans="3:8" x14ac:dyDescent="0.2">
      <c r="C2023" s="245">
        <v>43222</v>
      </c>
      <c r="D2023" s="100">
        <v>1569865</v>
      </c>
      <c r="E2023" s="100">
        <v>697718</v>
      </c>
      <c r="F2023" s="100">
        <v>872147</v>
      </c>
      <c r="G2023" s="100">
        <v>1046577</v>
      </c>
      <c r="H2023" s="100">
        <v>297299</v>
      </c>
    </row>
    <row r="2024" spans="3:8" x14ac:dyDescent="0.2">
      <c r="C2024" s="245">
        <v>43223</v>
      </c>
      <c r="D2024" s="100">
        <v>1569865</v>
      </c>
      <c r="E2024" s="100">
        <v>697718</v>
      </c>
      <c r="F2024" s="100">
        <v>872147</v>
      </c>
      <c r="G2024" s="100">
        <v>1046577</v>
      </c>
      <c r="H2024" s="100">
        <v>297299</v>
      </c>
    </row>
    <row r="2025" spans="3:8" x14ac:dyDescent="0.2">
      <c r="C2025" s="245">
        <v>43224</v>
      </c>
      <c r="D2025" s="100">
        <v>1569865</v>
      </c>
      <c r="E2025" s="100">
        <v>697718</v>
      </c>
      <c r="F2025" s="100">
        <v>872147</v>
      </c>
      <c r="G2025" s="100">
        <v>1046577</v>
      </c>
      <c r="H2025" s="100">
        <v>297299</v>
      </c>
    </row>
    <row r="2026" spans="3:8" x14ac:dyDescent="0.2">
      <c r="C2026" s="245">
        <v>43225</v>
      </c>
      <c r="D2026" s="100">
        <v>1569865</v>
      </c>
      <c r="E2026" s="100">
        <v>697718</v>
      </c>
      <c r="F2026" s="100">
        <v>872147</v>
      </c>
      <c r="G2026" s="100">
        <v>1046577</v>
      </c>
      <c r="H2026" s="100">
        <v>297299</v>
      </c>
    </row>
    <row r="2027" spans="3:8" x14ac:dyDescent="0.2">
      <c r="C2027" s="245">
        <v>43226</v>
      </c>
      <c r="D2027" s="100">
        <v>1569865</v>
      </c>
      <c r="E2027" s="100">
        <v>697718</v>
      </c>
      <c r="F2027" s="100">
        <v>872147</v>
      </c>
      <c r="G2027" s="100">
        <v>1046577</v>
      </c>
      <c r="H2027" s="100">
        <v>297299</v>
      </c>
    </row>
    <row r="2028" spans="3:8" x14ac:dyDescent="0.2">
      <c r="C2028" s="245">
        <v>43227</v>
      </c>
      <c r="D2028" s="100">
        <v>1569865</v>
      </c>
      <c r="E2028" s="100">
        <v>697718</v>
      </c>
      <c r="F2028" s="100">
        <v>872147</v>
      </c>
      <c r="G2028" s="100">
        <v>1046577</v>
      </c>
      <c r="H2028" s="100">
        <v>297299</v>
      </c>
    </row>
    <row r="2029" spans="3:8" x14ac:dyDescent="0.2">
      <c r="C2029" s="245">
        <v>43228</v>
      </c>
      <c r="D2029" s="100">
        <v>1569865</v>
      </c>
      <c r="E2029" s="100">
        <v>697718</v>
      </c>
      <c r="F2029" s="100">
        <v>872147</v>
      </c>
      <c r="G2029" s="100">
        <v>1046577</v>
      </c>
      <c r="H2029" s="100">
        <v>297299</v>
      </c>
    </row>
    <row r="2030" spans="3:8" x14ac:dyDescent="0.2">
      <c r="C2030" s="245">
        <v>43229</v>
      </c>
      <c r="D2030" s="100">
        <v>1569865</v>
      </c>
      <c r="E2030" s="100">
        <v>697718</v>
      </c>
      <c r="F2030" s="100">
        <v>872147</v>
      </c>
      <c r="G2030" s="100">
        <v>1046577</v>
      </c>
      <c r="H2030" s="100">
        <v>297299</v>
      </c>
    </row>
    <row r="2031" spans="3:8" x14ac:dyDescent="0.2">
      <c r="C2031" s="245">
        <v>43230</v>
      </c>
      <c r="D2031" s="100">
        <v>1569865</v>
      </c>
      <c r="E2031" s="100">
        <v>697718</v>
      </c>
      <c r="F2031" s="100">
        <v>872147</v>
      </c>
      <c r="G2031" s="100">
        <v>1046577</v>
      </c>
      <c r="H2031" s="100">
        <v>297299</v>
      </c>
    </row>
    <row r="2032" spans="3:8" x14ac:dyDescent="0.2">
      <c r="C2032" s="245">
        <v>43231</v>
      </c>
      <c r="D2032" s="100">
        <v>1569865</v>
      </c>
      <c r="E2032" s="100">
        <v>697718</v>
      </c>
      <c r="F2032" s="100">
        <v>872147</v>
      </c>
      <c r="G2032" s="100">
        <v>1046577</v>
      </c>
      <c r="H2032" s="100">
        <v>297299</v>
      </c>
    </row>
    <row r="2033" spans="3:8" x14ac:dyDescent="0.2">
      <c r="C2033" s="245">
        <v>43232</v>
      </c>
      <c r="D2033" s="100">
        <v>1569865</v>
      </c>
      <c r="E2033" s="100">
        <v>697718</v>
      </c>
      <c r="F2033" s="100">
        <v>872147</v>
      </c>
      <c r="G2033" s="100">
        <v>1046577</v>
      </c>
      <c r="H2033" s="100">
        <v>297299</v>
      </c>
    </row>
    <row r="2034" spans="3:8" x14ac:dyDescent="0.2">
      <c r="C2034" s="245">
        <v>43233</v>
      </c>
      <c r="D2034" s="100">
        <v>1569865</v>
      </c>
      <c r="E2034" s="100">
        <v>697718</v>
      </c>
      <c r="F2034" s="100">
        <v>872147</v>
      </c>
      <c r="G2034" s="100">
        <v>1046577</v>
      </c>
      <c r="H2034" s="100">
        <v>297299</v>
      </c>
    </row>
    <row r="2035" spans="3:8" x14ac:dyDescent="0.2">
      <c r="C2035" s="245">
        <v>43234</v>
      </c>
      <c r="D2035" s="100">
        <v>1569865</v>
      </c>
      <c r="E2035" s="100">
        <v>697718</v>
      </c>
      <c r="F2035" s="100">
        <v>872147</v>
      </c>
      <c r="G2035" s="100">
        <v>1046577</v>
      </c>
      <c r="H2035" s="100">
        <v>297299</v>
      </c>
    </row>
    <row r="2036" spans="3:8" x14ac:dyDescent="0.2">
      <c r="C2036" s="245">
        <v>43235</v>
      </c>
      <c r="D2036" s="100">
        <v>1569865</v>
      </c>
      <c r="E2036" s="100">
        <v>697718</v>
      </c>
      <c r="F2036" s="100">
        <v>872147</v>
      </c>
      <c r="G2036" s="100">
        <v>1046577</v>
      </c>
      <c r="H2036" s="100">
        <v>297299</v>
      </c>
    </row>
    <row r="2037" spans="3:8" x14ac:dyDescent="0.2">
      <c r="C2037" s="245">
        <v>43236</v>
      </c>
      <c r="D2037" s="100">
        <v>1569865</v>
      </c>
      <c r="E2037" s="100">
        <v>697718</v>
      </c>
      <c r="F2037" s="100">
        <v>872147</v>
      </c>
      <c r="G2037" s="100">
        <v>1046577</v>
      </c>
      <c r="H2037" s="100">
        <v>297299</v>
      </c>
    </row>
    <row r="2038" spans="3:8" x14ac:dyDescent="0.2">
      <c r="C2038" s="245">
        <v>43237</v>
      </c>
      <c r="D2038" s="100">
        <v>1569865</v>
      </c>
      <c r="E2038" s="100">
        <v>697718</v>
      </c>
      <c r="F2038" s="100">
        <v>872147</v>
      </c>
      <c r="G2038" s="100">
        <v>1046577</v>
      </c>
      <c r="H2038" s="100">
        <v>297299</v>
      </c>
    </row>
    <row r="2039" spans="3:8" x14ac:dyDescent="0.2">
      <c r="C2039" s="245">
        <v>43238</v>
      </c>
      <c r="D2039" s="100">
        <v>1569865</v>
      </c>
      <c r="E2039" s="100">
        <v>697718</v>
      </c>
      <c r="F2039" s="100">
        <v>872147</v>
      </c>
      <c r="G2039" s="100">
        <v>1046577</v>
      </c>
      <c r="H2039" s="100">
        <v>297299</v>
      </c>
    </row>
    <row r="2040" spans="3:8" x14ac:dyDescent="0.2">
      <c r="C2040" s="245">
        <v>43239</v>
      </c>
      <c r="D2040" s="100">
        <v>1569865</v>
      </c>
      <c r="E2040" s="100">
        <v>697718</v>
      </c>
      <c r="F2040" s="100">
        <v>872147</v>
      </c>
      <c r="G2040" s="100">
        <v>1046577</v>
      </c>
      <c r="H2040" s="100">
        <v>297299</v>
      </c>
    </row>
    <row r="2041" spans="3:8" x14ac:dyDescent="0.2">
      <c r="C2041" s="245">
        <v>43240</v>
      </c>
      <c r="D2041" s="100">
        <v>1569865</v>
      </c>
      <c r="E2041" s="100">
        <v>697718</v>
      </c>
      <c r="F2041" s="100">
        <v>872147</v>
      </c>
      <c r="G2041" s="100">
        <v>1046577</v>
      </c>
      <c r="H2041" s="100">
        <v>297299</v>
      </c>
    </row>
    <row r="2042" spans="3:8" x14ac:dyDescent="0.2">
      <c r="C2042" s="245">
        <v>43241</v>
      </c>
      <c r="D2042" s="100">
        <v>1569865</v>
      </c>
      <c r="E2042" s="100">
        <v>697718</v>
      </c>
      <c r="F2042" s="100">
        <v>872147</v>
      </c>
      <c r="G2042" s="100">
        <v>1046577</v>
      </c>
      <c r="H2042" s="100">
        <v>297299</v>
      </c>
    </row>
    <row r="2043" spans="3:8" x14ac:dyDescent="0.2">
      <c r="C2043" s="245">
        <v>43242</v>
      </c>
      <c r="D2043" s="100">
        <v>1569865</v>
      </c>
      <c r="E2043" s="100">
        <v>697718</v>
      </c>
      <c r="F2043" s="100">
        <v>872147</v>
      </c>
      <c r="G2043" s="100">
        <v>1046577</v>
      </c>
      <c r="H2043" s="100">
        <v>297299</v>
      </c>
    </row>
    <row r="2044" spans="3:8" x14ac:dyDescent="0.2">
      <c r="C2044" s="245">
        <v>43243</v>
      </c>
      <c r="D2044" s="100">
        <v>1569865</v>
      </c>
      <c r="E2044" s="100">
        <v>697718</v>
      </c>
      <c r="F2044" s="100">
        <v>872147</v>
      </c>
      <c r="G2044" s="100">
        <v>1046577</v>
      </c>
      <c r="H2044" s="100">
        <v>297299</v>
      </c>
    </row>
    <row r="2045" spans="3:8" x14ac:dyDescent="0.2">
      <c r="C2045" s="245">
        <v>43244</v>
      </c>
      <c r="D2045" s="100">
        <v>1569865</v>
      </c>
      <c r="E2045" s="100">
        <v>697718</v>
      </c>
      <c r="F2045" s="100">
        <v>872147</v>
      </c>
      <c r="G2045" s="100">
        <v>1046577</v>
      </c>
      <c r="H2045" s="100">
        <v>297299</v>
      </c>
    </row>
    <row r="2046" spans="3:8" x14ac:dyDescent="0.2">
      <c r="C2046" s="245">
        <v>43245</v>
      </c>
      <c r="D2046" s="100">
        <v>1569865</v>
      </c>
      <c r="E2046" s="100">
        <v>697718</v>
      </c>
      <c r="F2046" s="100">
        <v>872147</v>
      </c>
      <c r="G2046" s="100">
        <v>1046577</v>
      </c>
      <c r="H2046" s="100">
        <v>297299</v>
      </c>
    </row>
    <row r="2047" spans="3:8" x14ac:dyDescent="0.2">
      <c r="C2047" s="245">
        <v>43246</v>
      </c>
      <c r="D2047" s="100">
        <v>1569865</v>
      </c>
      <c r="E2047" s="100">
        <v>697718</v>
      </c>
      <c r="F2047" s="100">
        <v>872147</v>
      </c>
      <c r="G2047" s="100">
        <v>1046577</v>
      </c>
      <c r="H2047" s="100">
        <v>297299</v>
      </c>
    </row>
    <row r="2048" spans="3:8" x14ac:dyDescent="0.2">
      <c r="C2048" s="245">
        <v>43247</v>
      </c>
      <c r="D2048" s="100">
        <v>1569865</v>
      </c>
      <c r="E2048" s="100">
        <v>697718</v>
      </c>
      <c r="F2048" s="100">
        <v>872147</v>
      </c>
      <c r="G2048" s="100">
        <v>1046577</v>
      </c>
      <c r="H2048" s="100">
        <v>297299</v>
      </c>
    </row>
    <row r="2049" spans="3:8" x14ac:dyDescent="0.2">
      <c r="C2049" s="245">
        <v>43248</v>
      </c>
      <c r="D2049" s="100">
        <v>1569865</v>
      </c>
      <c r="E2049" s="100">
        <v>697718</v>
      </c>
      <c r="F2049" s="100">
        <v>872147</v>
      </c>
      <c r="G2049" s="100">
        <v>1046577</v>
      </c>
      <c r="H2049" s="100">
        <v>297299</v>
      </c>
    </row>
    <row r="2050" spans="3:8" x14ac:dyDescent="0.2">
      <c r="C2050" s="245">
        <v>43249</v>
      </c>
      <c r="D2050" s="100">
        <v>1569865</v>
      </c>
      <c r="E2050" s="100">
        <v>697718</v>
      </c>
      <c r="F2050" s="100">
        <v>872147</v>
      </c>
      <c r="G2050" s="100">
        <v>1046577</v>
      </c>
      <c r="H2050" s="100">
        <v>297299</v>
      </c>
    </row>
    <row r="2051" spans="3:8" x14ac:dyDescent="0.2">
      <c r="C2051" s="245">
        <v>43250</v>
      </c>
      <c r="D2051" s="100">
        <v>1569865</v>
      </c>
      <c r="E2051" s="100">
        <v>697718</v>
      </c>
      <c r="F2051" s="100">
        <v>872147</v>
      </c>
      <c r="G2051" s="100">
        <v>1046577</v>
      </c>
      <c r="H2051" s="100">
        <v>297299</v>
      </c>
    </row>
    <row r="2052" spans="3:8" x14ac:dyDescent="0.2">
      <c r="C2052" s="245">
        <v>43251</v>
      </c>
      <c r="D2052" s="100">
        <v>1569865</v>
      </c>
      <c r="E2052" s="100">
        <v>697718</v>
      </c>
      <c r="F2052" s="100">
        <v>872147</v>
      </c>
      <c r="G2052" s="100">
        <v>1046577</v>
      </c>
      <c r="H2052" s="100">
        <v>297299</v>
      </c>
    </row>
    <row r="2053" spans="3:8" x14ac:dyDescent="0.2">
      <c r="C2053" s="245">
        <v>43252</v>
      </c>
      <c r="D2053" s="100">
        <v>1569865</v>
      </c>
      <c r="E2053" s="100">
        <v>697718</v>
      </c>
      <c r="F2053" s="100">
        <v>872147</v>
      </c>
      <c r="G2053" s="100">
        <v>1046577</v>
      </c>
      <c r="H2053" s="100">
        <v>297299</v>
      </c>
    </row>
    <row r="2054" spans="3:8" x14ac:dyDescent="0.2">
      <c r="C2054" s="245">
        <v>43253</v>
      </c>
      <c r="D2054" s="100">
        <v>1569865</v>
      </c>
      <c r="E2054" s="100">
        <v>697718</v>
      </c>
      <c r="F2054" s="100">
        <v>872147</v>
      </c>
      <c r="G2054" s="100">
        <v>1046577</v>
      </c>
      <c r="H2054" s="100">
        <v>297299</v>
      </c>
    </row>
    <row r="2055" spans="3:8" x14ac:dyDescent="0.2">
      <c r="C2055" s="245">
        <v>43254</v>
      </c>
      <c r="D2055" s="100">
        <v>1569865</v>
      </c>
      <c r="E2055" s="100">
        <v>697718</v>
      </c>
      <c r="F2055" s="100">
        <v>872147</v>
      </c>
      <c r="G2055" s="100">
        <v>1046577</v>
      </c>
      <c r="H2055" s="100">
        <v>297299</v>
      </c>
    </row>
    <row r="2056" spans="3:8" x14ac:dyDescent="0.2">
      <c r="C2056" s="245">
        <v>43255</v>
      </c>
      <c r="D2056" s="100">
        <v>1569865</v>
      </c>
      <c r="E2056" s="100">
        <v>697718</v>
      </c>
      <c r="F2056" s="100">
        <v>872147</v>
      </c>
      <c r="G2056" s="100">
        <v>1046577</v>
      </c>
      <c r="H2056" s="100">
        <v>297299</v>
      </c>
    </row>
    <row r="2057" spans="3:8" x14ac:dyDescent="0.2">
      <c r="C2057" s="245">
        <v>43256</v>
      </c>
      <c r="D2057" s="100">
        <v>1569865</v>
      </c>
      <c r="E2057" s="100">
        <v>697718</v>
      </c>
      <c r="F2057" s="100">
        <v>872147</v>
      </c>
      <c r="G2057" s="100">
        <v>1046577</v>
      </c>
      <c r="H2057" s="100">
        <v>297299</v>
      </c>
    </row>
    <row r="2058" spans="3:8" x14ac:dyDescent="0.2">
      <c r="C2058" s="245">
        <v>43257</v>
      </c>
      <c r="D2058" s="100">
        <v>1569865</v>
      </c>
      <c r="E2058" s="100">
        <v>697718</v>
      </c>
      <c r="F2058" s="100">
        <v>872147</v>
      </c>
      <c r="G2058" s="100">
        <v>1046577</v>
      </c>
      <c r="H2058" s="100">
        <v>297299</v>
      </c>
    </row>
    <row r="2059" spans="3:8" x14ac:dyDescent="0.2">
      <c r="C2059" s="245">
        <v>43258</v>
      </c>
      <c r="D2059" s="100">
        <v>1569865</v>
      </c>
      <c r="E2059" s="100">
        <v>697718</v>
      </c>
      <c r="F2059" s="100">
        <v>872147</v>
      </c>
      <c r="G2059" s="100">
        <v>1046577</v>
      </c>
      <c r="H2059" s="100">
        <v>297299</v>
      </c>
    </row>
    <row r="2060" spans="3:8" x14ac:dyDescent="0.2">
      <c r="C2060" s="245">
        <v>43259</v>
      </c>
      <c r="D2060" s="100">
        <v>1569865</v>
      </c>
      <c r="E2060" s="100">
        <v>697718</v>
      </c>
      <c r="F2060" s="100">
        <v>872147</v>
      </c>
      <c r="G2060" s="100">
        <v>1046577</v>
      </c>
      <c r="H2060" s="100">
        <v>297299</v>
      </c>
    </row>
    <row r="2061" spans="3:8" x14ac:dyDescent="0.2">
      <c r="C2061" s="245">
        <v>43260</v>
      </c>
      <c r="D2061" s="100">
        <v>1569865</v>
      </c>
      <c r="E2061" s="100">
        <v>697718</v>
      </c>
      <c r="F2061" s="100">
        <v>872147</v>
      </c>
      <c r="G2061" s="100">
        <v>1046577</v>
      </c>
      <c r="H2061" s="100">
        <v>297299</v>
      </c>
    </row>
    <row r="2062" spans="3:8" x14ac:dyDescent="0.2">
      <c r="C2062" s="245">
        <v>43261</v>
      </c>
      <c r="D2062" s="100">
        <v>1569865</v>
      </c>
      <c r="E2062" s="100">
        <v>697718</v>
      </c>
      <c r="F2062" s="100">
        <v>872147</v>
      </c>
      <c r="G2062" s="100">
        <v>1046577</v>
      </c>
      <c r="H2062" s="100">
        <v>297299</v>
      </c>
    </row>
    <row r="2063" spans="3:8" x14ac:dyDescent="0.2">
      <c r="C2063" s="245">
        <v>43262</v>
      </c>
      <c r="D2063" s="100">
        <v>1569865</v>
      </c>
      <c r="E2063" s="100">
        <v>697718</v>
      </c>
      <c r="F2063" s="100">
        <v>872147</v>
      </c>
      <c r="G2063" s="100">
        <v>1046577</v>
      </c>
      <c r="H2063" s="100">
        <v>297299</v>
      </c>
    </row>
    <row r="2064" spans="3:8" x14ac:dyDescent="0.2">
      <c r="C2064" s="245">
        <v>43263</v>
      </c>
      <c r="D2064" s="100">
        <v>1569865</v>
      </c>
      <c r="E2064" s="100">
        <v>697718</v>
      </c>
      <c r="F2064" s="100">
        <v>872147</v>
      </c>
      <c r="G2064" s="100">
        <v>1046577</v>
      </c>
      <c r="H2064" s="100">
        <v>297299</v>
      </c>
    </row>
    <row r="2065" spans="3:8" x14ac:dyDescent="0.2">
      <c r="C2065" s="245">
        <v>43264</v>
      </c>
      <c r="D2065" s="100">
        <v>1569865</v>
      </c>
      <c r="E2065" s="100">
        <v>697718</v>
      </c>
      <c r="F2065" s="100">
        <v>872147</v>
      </c>
      <c r="G2065" s="100">
        <v>1046577</v>
      </c>
      <c r="H2065" s="100">
        <v>297299</v>
      </c>
    </row>
    <row r="2066" spans="3:8" x14ac:dyDescent="0.2">
      <c r="C2066" s="245">
        <v>43265</v>
      </c>
      <c r="D2066" s="100">
        <v>1569865</v>
      </c>
      <c r="E2066" s="100">
        <v>697718</v>
      </c>
      <c r="F2066" s="100">
        <v>872147</v>
      </c>
      <c r="G2066" s="100">
        <v>1046577</v>
      </c>
      <c r="H2066" s="100">
        <v>297299</v>
      </c>
    </row>
    <row r="2067" spans="3:8" x14ac:dyDescent="0.2">
      <c r="C2067" s="245">
        <v>43266</v>
      </c>
      <c r="D2067" s="100">
        <v>1569865</v>
      </c>
      <c r="E2067" s="100">
        <v>697718</v>
      </c>
      <c r="F2067" s="100">
        <v>872147</v>
      </c>
      <c r="G2067" s="100">
        <v>1046577</v>
      </c>
      <c r="H2067" s="100">
        <v>297299</v>
      </c>
    </row>
    <row r="2068" spans="3:8" x14ac:dyDescent="0.2">
      <c r="C2068" s="245">
        <v>43267</v>
      </c>
      <c r="D2068" s="100">
        <v>1569865</v>
      </c>
      <c r="E2068" s="100">
        <v>697718</v>
      </c>
      <c r="F2068" s="100">
        <v>872147</v>
      </c>
      <c r="G2068" s="100">
        <v>1046577</v>
      </c>
      <c r="H2068" s="100">
        <v>297299</v>
      </c>
    </row>
    <row r="2069" spans="3:8" x14ac:dyDescent="0.2">
      <c r="C2069" s="245">
        <v>43268</v>
      </c>
      <c r="D2069" s="100">
        <v>1569865</v>
      </c>
      <c r="E2069" s="100">
        <v>697718</v>
      </c>
      <c r="F2069" s="100">
        <v>872147</v>
      </c>
      <c r="G2069" s="100">
        <v>1046577</v>
      </c>
      <c r="H2069" s="100">
        <v>297299</v>
      </c>
    </row>
    <row r="2070" spans="3:8" x14ac:dyDescent="0.2">
      <c r="C2070" s="245">
        <v>43269</v>
      </c>
      <c r="D2070" s="100">
        <v>1569865</v>
      </c>
      <c r="E2070" s="100">
        <v>697718</v>
      </c>
      <c r="F2070" s="100">
        <v>872147</v>
      </c>
      <c r="G2070" s="100">
        <v>1046577</v>
      </c>
      <c r="H2070" s="100">
        <v>297299</v>
      </c>
    </row>
    <row r="2071" spans="3:8" x14ac:dyDescent="0.2">
      <c r="C2071" s="245">
        <v>43270</v>
      </c>
      <c r="D2071" s="100">
        <v>1569865</v>
      </c>
      <c r="E2071" s="100">
        <v>697718</v>
      </c>
      <c r="F2071" s="100">
        <v>872147</v>
      </c>
      <c r="G2071" s="100">
        <v>1046577</v>
      </c>
      <c r="H2071" s="100">
        <v>297299</v>
      </c>
    </row>
    <row r="2072" spans="3:8" x14ac:dyDescent="0.2">
      <c r="C2072" s="245">
        <v>43271</v>
      </c>
      <c r="D2072" s="100">
        <v>1569865</v>
      </c>
      <c r="E2072" s="100">
        <v>697718</v>
      </c>
      <c r="F2072" s="100">
        <v>872147</v>
      </c>
      <c r="G2072" s="100">
        <v>1046577</v>
      </c>
      <c r="H2072" s="100">
        <v>297299</v>
      </c>
    </row>
    <row r="2073" spans="3:8" x14ac:dyDescent="0.2">
      <c r="C2073" s="245">
        <v>43272</v>
      </c>
      <c r="D2073" s="100">
        <v>1569865</v>
      </c>
      <c r="E2073" s="100">
        <v>697718</v>
      </c>
      <c r="F2073" s="100">
        <v>872147</v>
      </c>
      <c r="G2073" s="100">
        <v>1046577</v>
      </c>
      <c r="H2073" s="100">
        <v>297299</v>
      </c>
    </row>
    <row r="2074" spans="3:8" x14ac:dyDescent="0.2">
      <c r="C2074" s="245">
        <v>43273</v>
      </c>
      <c r="D2074" s="100">
        <v>1569865</v>
      </c>
      <c r="E2074" s="100">
        <v>697718</v>
      </c>
      <c r="F2074" s="100">
        <v>872147</v>
      </c>
      <c r="G2074" s="100">
        <v>1046577</v>
      </c>
      <c r="H2074" s="100">
        <v>297299</v>
      </c>
    </row>
    <row r="2075" spans="3:8" x14ac:dyDescent="0.2">
      <c r="C2075" s="245">
        <v>43274</v>
      </c>
      <c r="D2075" s="100">
        <v>1569865</v>
      </c>
      <c r="E2075" s="100">
        <v>697718</v>
      </c>
      <c r="F2075" s="100">
        <v>872147</v>
      </c>
      <c r="G2075" s="100">
        <v>1046577</v>
      </c>
      <c r="H2075" s="100">
        <v>297299</v>
      </c>
    </row>
    <row r="2076" spans="3:8" x14ac:dyDescent="0.2">
      <c r="C2076" s="245">
        <v>43275</v>
      </c>
      <c r="D2076" s="100">
        <v>1569865</v>
      </c>
      <c r="E2076" s="100">
        <v>697718</v>
      </c>
      <c r="F2076" s="100">
        <v>872147</v>
      </c>
      <c r="G2076" s="100">
        <v>1046577</v>
      </c>
      <c r="H2076" s="100">
        <v>297299</v>
      </c>
    </row>
    <row r="2077" spans="3:8" x14ac:dyDescent="0.2">
      <c r="C2077" s="245">
        <v>43276</v>
      </c>
      <c r="D2077" s="100">
        <v>1569865</v>
      </c>
      <c r="E2077" s="100">
        <v>697718</v>
      </c>
      <c r="F2077" s="100">
        <v>872147</v>
      </c>
      <c r="G2077" s="100">
        <v>1046577</v>
      </c>
      <c r="H2077" s="100">
        <v>297299</v>
      </c>
    </row>
    <row r="2078" spans="3:8" x14ac:dyDescent="0.2">
      <c r="C2078" s="245">
        <v>43277</v>
      </c>
      <c r="D2078" s="100">
        <v>1569865</v>
      </c>
      <c r="E2078" s="100">
        <v>697718</v>
      </c>
      <c r="F2078" s="100">
        <v>872147</v>
      </c>
      <c r="G2078" s="100">
        <v>1046577</v>
      </c>
      <c r="H2078" s="100">
        <v>297299</v>
      </c>
    </row>
    <row r="2079" spans="3:8" x14ac:dyDescent="0.2">
      <c r="C2079" s="245">
        <v>43278</v>
      </c>
      <c r="D2079" s="100">
        <v>1569865</v>
      </c>
      <c r="E2079" s="100">
        <v>697718</v>
      </c>
      <c r="F2079" s="100">
        <v>872147</v>
      </c>
      <c r="G2079" s="100">
        <v>1046577</v>
      </c>
      <c r="H2079" s="100">
        <v>297299</v>
      </c>
    </row>
    <row r="2080" spans="3:8" x14ac:dyDescent="0.2">
      <c r="C2080" s="245">
        <v>43279</v>
      </c>
      <c r="D2080" s="100">
        <v>1569865</v>
      </c>
      <c r="E2080" s="100">
        <v>697718</v>
      </c>
      <c r="F2080" s="100">
        <v>872147</v>
      </c>
      <c r="G2080" s="100">
        <v>1046577</v>
      </c>
      <c r="H2080" s="100">
        <v>297299</v>
      </c>
    </row>
    <row r="2081" spans="3:8" x14ac:dyDescent="0.2">
      <c r="C2081" s="245">
        <v>43280</v>
      </c>
      <c r="D2081" s="100">
        <v>1569865</v>
      </c>
      <c r="E2081" s="100">
        <v>697718</v>
      </c>
      <c r="F2081" s="100">
        <v>872147</v>
      </c>
      <c r="G2081" s="100">
        <v>1046577</v>
      </c>
      <c r="H2081" s="100">
        <v>297299</v>
      </c>
    </row>
    <row r="2082" spans="3:8" x14ac:dyDescent="0.2">
      <c r="C2082" s="245">
        <v>43281</v>
      </c>
      <c r="D2082" s="100">
        <v>1569865</v>
      </c>
      <c r="E2082" s="100">
        <v>697718</v>
      </c>
      <c r="F2082" s="100">
        <v>872147</v>
      </c>
      <c r="G2082" s="100">
        <v>1046577</v>
      </c>
      <c r="H2082" s="100">
        <v>297299</v>
      </c>
    </row>
    <row r="2083" spans="3:8" x14ac:dyDescent="0.2">
      <c r="C2083" s="245">
        <v>43282</v>
      </c>
      <c r="D2083" s="100">
        <v>1569865</v>
      </c>
      <c r="E2083" s="100">
        <v>697718</v>
      </c>
      <c r="F2083" s="100">
        <v>872147</v>
      </c>
      <c r="G2083" s="100">
        <v>1046577</v>
      </c>
      <c r="H2083" s="100">
        <v>297299</v>
      </c>
    </row>
    <row r="2084" spans="3:8" x14ac:dyDescent="0.2">
      <c r="C2084" s="245">
        <v>43283</v>
      </c>
      <c r="D2084" s="100">
        <v>1569865</v>
      </c>
      <c r="E2084" s="100">
        <v>697718</v>
      </c>
      <c r="F2084" s="100">
        <v>872147</v>
      </c>
      <c r="G2084" s="100">
        <v>1046577</v>
      </c>
      <c r="H2084" s="100">
        <v>297299</v>
      </c>
    </row>
    <row r="2085" spans="3:8" x14ac:dyDescent="0.2">
      <c r="C2085" s="245">
        <v>43284</v>
      </c>
      <c r="D2085" s="100">
        <v>1569865</v>
      </c>
      <c r="E2085" s="100">
        <v>697718</v>
      </c>
      <c r="F2085" s="100">
        <v>872147</v>
      </c>
      <c r="G2085" s="100">
        <v>1046577</v>
      </c>
      <c r="H2085" s="100">
        <v>297299</v>
      </c>
    </row>
    <row r="2086" spans="3:8" x14ac:dyDescent="0.2">
      <c r="C2086" s="245">
        <v>43285</v>
      </c>
      <c r="D2086" s="100">
        <v>1569865</v>
      </c>
      <c r="E2086" s="100">
        <v>697718</v>
      </c>
      <c r="F2086" s="100">
        <v>872147</v>
      </c>
      <c r="G2086" s="100">
        <v>1046577</v>
      </c>
      <c r="H2086" s="100">
        <v>297299</v>
      </c>
    </row>
    <row r="2087" spans="3:8" x14ac:dyDescent="0.2">
      <c r="C2087" s="245">
        <v>43286</v>
      </c>
      <c r="D2087" s="100">
        <v>1569865</v>
      </c>
      <c r="E2087" s="100">
        <v>697718</v>
      </c>
      <c r="F2087" s="100">
        <v>872147</v>
      </c>
      <c r="G2087" s="100">
        <v>1046577</v>
      </c>
      <c r="H2087" s="100">
        <v>297299</v>
      </c>
    </row>
    <row r="2088" spans="3:8" x14ac:dyDescent="0.2">
      <c r="C2088" s="245">
        <v>43287</v>
      </c>
      <c r="D2088" s="100">
        <v>1569865</v>
      </c>
      <c r="E2088" s="100">
        <v>697718</v>
      </c>
      <c r="F2088" s="100">
        <v>872147</v>
      </c>
      <c r="G2088" s="100">
        <v>1046577</v>
      </c>
      <c r="H2088" s="100">
        <v>297299</v>
      </c>
    </row>
    <row r="2089" spans="3:8" x14ac:dyDescent="0.2">
      <c r="C2089" s="245">
        <v>43288</v>
      </c>
      <c r="D2089" s="100">
        <v>1569865</v>
      </c>
      <c r="E2089" s="100">
        <v>697718</v>
      </c>
      <c r="F2089" s="100">
        <v>872147</v>
      </c>
      <c r="G2089" s="100">
        <v>1046577</v>
      </c>
      <c r="H2089" s="100">
        <v>297299</v>
      </c>
    </row>
    <row r="2090" spans="3:8" x14ac:dyDescent="0.2">
      <c r="C2090" s="245">
        <v>43289</v>
      </c>
      <c r="D2090" s="100">
        <v>1569865</v>
      </c>
      <c r="E2090" s="100">
        <v>697718</v>
      </c>
      <c r="F2090" s="100">
        <v>872147</v>
      </c>
      <c r="G2090" s="100">
        <v>1046577</v>
      </c>
      <c r="H2090" s="100">
        <v>297299</v>
      </c>
    </row>
    <row r="2091" spans="3:8" x14ac:dyDescent="0.2">
      <c r="C2091" s="245">
        <v>43290</v>
      </c>
      <c r="D2091" s="100">
        <v>1569865</v>
      </c>
      <c r="E2091" s="100">
        <v>697718</v>
      </c>
      <c r="F2091" s="100">
        <v>872147</v>
      </c>
      <c r="G2091" s="100">
        <v>1046577</v>
      </c>
      <c r="H2091" s="100">
        <v>297299</v>
      </c>
    </row>
    <row r="2092" spans="3:8" x14ac:dyDescent="0.2">
      <c r="C2092" s="245">
        <v>43291</v>
      </c>
      <c r="D2092" s="100">
        <v>1569865</v>
      </c>
      <c r="E2092" s="100">
        <v>697718</v>
      </c>
      <c r="F2092" s="100">
        <v>872147</v>
      </c>
      <c r="G2092" s="100">
        <v>1046577</v>
      </c>
      <c r="H2092" s="100">
        <v>297299</v>
      </c>
    </row>
    <row r="2093" spans="3:8" x14ac:dyDescent="0.2">
      <c r="C2093" s="245">
        <v>43292</v>
      </c>
      <c r="D2093" s="100">
        <v>1569865</v>
      </c>
      <c r="E2093" s="100">
        <v>697718</v>
      </c>
      <c r="F2093" s="100">
        <v>872147</v>
      </c>
      <c r="G2093" s="100">
        <v>1046577</v>
      </c>
      <c r="H2093" s="100">
        <v>297299</v>
      </c>
    </row>
    <row r="2094" spans="3:8" x14ac:dyDescent="0.2">
      <c r="C2094" s="245">
        <v>43293</v>
      </c>
      <c r="D2094" s="100">
        <v>1569865</v>
      </c>
      <c r="E2094" s="100">
        <v>697718</v>
      </c>
      <c r="F2094" s="100">
        <v>872147</v>
      </c>
      <c r="G2094" s="100">
        <v>1046577</v>
      </c>
      <c r="H2094" s="100">
        <v>297299</v>
      </c>
    </row>
    <row r="2095" spans="3:8" x14ac:dyDescent="0.2">
      <c r="C2095" s="245">
        <v>43294</v>
      </c>
      <c r="D2095" s="100">
        <v>1569865</v>
      </c>
      <c r="E2095" s="100">
        <v>697718</v>
      </c>
      <c r="F2095" s="100">
        <v>872147</v>
      </c>
      <c r="G2095" s="100">
        <v>1046577</v>
      </c>
      <c r="H2095" s="100">
        <v>297299</v>
      </c>
    </row>
    <row r="2096" spans="3:8" x14ac:dyDescent="0.2">
      <c r="C2096" s="245">
        <v>43295</v>
      </c>
      <c r="D2096" s="100">
        <v>1569865</v>
      </c>
      <c r="E2096" s="100">
        <v>697718</v>
      </c>
      <c r="F2096" s="100">
        <v>872147</v>
      </c>
      <c r="G2096" s="100">
        <v>1046577</v>
      </c>
      <c r="H2096" s="100">
        <v>297299</v>
      </c>
    </row>
    <row r="2097" spans="3:8" x14ac:dyDescent="0.2">
      <c r="C2097" s="245">
        <v>43296</v>
      </c>
      <c r="D2097" s="100">
        <v>1569865</v>
      </c>
      <c r="E2097" s="100">
        <v>697718</v>
      </c>
      <c r="F2097" s="100">
        <v>872147</v>
      </c>
      <c r="G2097" s="100">
        <v>1046577</v>
      </c>
      <c r="H2097" s="100">
        <v>297299</v>
      </c>
    </row>
    <row r="2098" spans="3:8" x14ac:dyDescent="0.2">
      <c r="C2098" s="245">
        <v>43297</v>
      </c>
      <c r="D2098" s="100">
        <v>1569865</v>
      </c>
      <c r="E2098" s="100">
        <v>697718</v>
      </c>
      <c r="F2098" s="100">
        <v>872147</v>
      </c>
      <c r="G2098" s="100">
        <v>1046577</v>
      </c>
      <c r="H2098" s="100">
        <v>297299</v>
      </c>
    </row>
    <row r="2099" spans="3:8" x14ac:dyDescent="0.2">
      <c r="C2099" s="245">
        <v>43298</v>
      </c>
      <c r="D2099" s="100">
        <v>1569865</v>
      </c>
      <c r="E2099" s="100">
        <v>697718</v>
      </c>
      <c r="F2099" s="100">
        <v>872147</v>
      </c>
      <c r="G2099" s="100">
        <v>1046577</v>
      </c>
      <c r="H2099" s="100">
        <v>297299</v>
      </c>
    </row>
    <row r="2100" spans="3:8" x14ac:dyDescent="0.2">
      <c r="C2100" s="245">
        <v>43299</v>
      </c>
      <c r="D2100" s="100">
        <v>1569865</v>
      </c>
      <c r="E2100" s="100">
        <v>697718</v>
      </c>
      <c r="F2100" s="100">
        <v>872147</v>
      </c>
      <c r="G2100" s="100">
        <v>1046577</v>
      </c>
      <c r="H2100" s="100">
        <v>297299</v>
      </c>
    </row>
    <row r="2101" spans="3:8" x14ac:dyDescent="0.2">
      <c r="C2101" s="245">
        <v>43300</v>
      </c>
      <c r="D2101" s="100">
        <v>1569865</v>
      </c>
      <c r="E2101" s="100">
        <v>697718</v>
      </c>
      <c r="F2101" s="100">
        <v>872147</v>
      </c>
      <c r="G2101" s="100">
        <v>1046577</v>
      </c>
      <c r="H2101" s="100">
        <v>297299</v>
      </c>
    </row>
    <row r="2102" spans="3:8" x14ac:dyDescent="0.2">
      <c r="C2102" s="245">
        <v>43301</v>
      </c>
      <c r="D2102" s="100">
        <v>1569865</v>
      </c>
      <c r="E2102" s="100">
        <v>697718</v>
      </c>
      <c r="F2102" s="100">
        <v>872147</v>
      </c>
      <c r="G2102" s="100">
        <v>1046577</v>
      </c>
      <c r="H2102" s="100">
        <v>297299</v>
      </c>
    </row>
    <row r="2103" spans="3:8" x14ac:dyDescent="0.2">
      <c r="C2103" s="245">
        <v>43302</v>
      </c>
      <c r="D2103" s="100">
        <v>1569865</v>
      </c>
      <c r="E2103" s="100">
        <v>697718</v>
      </c>
      <c r="F2103" s="100">
        <v>872147</v>
      </c>
      <c r="G2103" s="100">
        <v>1046577</v>
      </c>
      <c r="H2103" s="100">
        <v>297299</v>
      </c>
    </row>
    <row r="2104" spans="3:8" x14ac:dyDescent="0.2">
      <c r="C2104" s="245">
        <v>43303</v>
      </c>
      <c r="D2104" s="100">
        <v>1569865</v>
      </c>
      <c r="E2104" s="100">
        <v>697718</v>
      </c>
      <c r="F2104" s="100">
        <v>872147</v>
      </c>
      <c r="G2104" s="100">
        <v>1046577</v>
      </c>
      <c r="H2104" s="100">
        <v>297299</v>
      </c>
    </row>
    <row r="2105" spans="3:8" x14ac:dyDescent="0.2">
      <c r="C2105" s="245">
        <v>43304</v>
      </c>
      <c r="D2105" s="100">
        <v>1569865</v>
      </c>
      <c r="E2105" s="100">
        <v>697718</v>
      </c>
      <c r="F2105" s="100">
        <v>872147</v>
      </c>
      <c r="G2105" s="100">
        <v>1046577</v>
      </c>
      <c r="H2105" s="100">
        <v>297299</v>
      </c>
    </row>
    <row r="2106" spans="3:8" x14ac:dyDescent="0.2">
      <c r="C2106" s="245">
        <v>43305</v>
      </c>
      <c r="D2106" s="100">
        <v>1569865</v>
      </c>
      <c r="E2106" s="100">
        <v>697718</v>
      </c>
      <c r="F2106" s="100">
        <v>872147</v>
      </c>
      <c r="G2106" s="100">
        <v>1046577</v>
      </c>
      <c r="H2106" s="100">
        <v>297299</v>
      </c>
    </row>
    <row r="2107" spans="3:8" x14ac:dyDescent="0.2">
      <c r="C2107" s="245">
        <v>43306</v>
      </c>
      <c r="D2107" s="100">
        <v>1569865</v>
      </c>
      <c r="E2107" s="100">
        <v>697718</v>
      </c>
      <c r="F2107" s="100">
        <v>872147</v>
      </c>
      <c r="G2107" s="100">
        <v>1046577</v>
      </c>
      <c r="H2107" s="100">
        <v>297299</v>
      </c>
    </row>
    <row r="2108" spans="3:8" x14ac:dyDescent="0.2">
      <c r="C2108" s="245">
        <v>43307</v>
      </c>
      <c r="D2108" s="100">
        <v>1569865</v>
      </c>
      <c r="E2108" s="100">
        <v>697718</v>
      </c>
      <c r="F2108" s="100">
        <v>872147</v>
      </c>
      <c r="G2108" s="100">
        <v>1046577</v>
      </c>
      <c r="H2108" s="100">
        <v>297299</v>
      </c>
    </row>
    <row r="2109" spans="3:8" x14ac:dyDescent="0.2">
      <c r="C2109" s="245">
        <v>43308</v>
      </c>
      <c r="D2109" s="100">
        <v>1569865</v>
      </c>
      <c r="E2109" s="100">
        <v>697718</v>
      </c>
      <c r="F2109" s="100">
        <v>872147</v>
      </c>
      <c r="G2109" s="100">
        <v>1046577</v>
      </c>
      <c r="H2109" s="100">
        <v>297299</v>
      </c>
    </row>
    <row r="2110" spans="3:8" x14ac:dyDescent="0.2">
      <c r="C2110" s="245">
        <v>43309</v>
      </c>
      <c r="D2110" s="100">
        <v>1569865</v>
      </c>
      <c r="E2110" s="100">
        <v>697718</v>
      </c>
      <c r="F2110" s="100">
        <v>872147</v>
      </c>
      <c r="G2110" s="100">
        <v>1046577</v>
      </c>
      <c r="H2110" s="100">
        <v>297299</v>
      </c>
    </row>
    <row r="2111" spans="3:8" x14ac:dyDescent="0.2">
      <c r="C2111" s="245">
        <v>43310</v>
      </c>
      <c r="D2111" s="100">
        <v>1569865</v>
      </c>
      <c r="E2111" s="100">
        <v>697718</v>
      </c>
      <c r="F2111" s="100">
        <v>872147</v>
      </c>
      <c r="G2111" s="100">
        <v>1046577</v>
      </c>
      <c r="H2111" s="100">
        <v>297299</v>
      </c>
    </row>
    <row r="2112" spans="3:8" x14ac:dyDescent="0.2">
      <c r="C2112" s="245">
        <v>43311</v>
      </c>
      <c r="D2112" s="100">
        <v>1569865</v>
      </c>
      <c r="E2112" s="100">
        <v>697718</v>
      </c>
      <c r="F2112" s="100">
        <v>872147</v>
      </c>
      <c r="G2112" s="100">
        <v>1046577</v>
      </c>
      <c r="H2112" s="100">
        <v>297299</v>
      </c>
    </row>
    <row r="2113" spans="3:8" x14ac:dyDescent="0.2">
      <c r="C2113" s="245">
        <v>43312</v>
      </c>
      <c r="D2113" s="100">
        <v>1569865</v>
      </c>
      <c r="E2113" s="100">
        <v>697718</v>
      </c>
      <c r="F2113" s="100">
        <v>872147</v>
      </c>
      <c r="G2113" s="100">
        <v>1046577</v>
      </c>
      <c r="H2113" s="100">
        <v>297299</v>
      </c>
    </row>
    <row r="2114" spans="3:8" x14ac:dyDescent="0.2">
      <c r="C2114" s="245">
        <v>43313</v>
      </c>
      <c r="D2114" s="100">
        <v>1569865</v>
      </c>
      <c r="E2114" s="100">
        <v>697718</v>
      </c>
      <c r="F2114" s="100">
        <v>872147</v>
      </c>
      <c r="G2114" s="100">
        <v>1046577</v>
      </c>
      <c r="H2114" s="100">
        <v>297299</v>
      </c>
    </row>
    <row r="2115" spans="3:8" x14ac:dyDescent="0.2">
      <c r="C2115" s="245">
        <v>43314</v>
      </c>
      <c r="D2115" s="100">
        <v>1569865</v>
      </c>
      <c r="E2115" s="100">
        <v>697718</v>
      </c>
      <c r="F2115" s="100">
        <v>872147</v>
      </c>
      <c r="G2115" s="100">
        <v>1046577</v>
      </c>
      <c r="H2115" s="100">
        <v>297299</v>
      </c>
    </row>
    <row r="2116" spans="3:8" x14ac:dyDescent="0.2">
      <c r="C2116" s="245">
        <v>43315</v>
      </c>
      <c r="D2116" s="100">
        <v>1569865</v>
      </c>
      <c r="E2116" s="100">
        <v>697718</v>
      </c>
      <c r="F2116" s="100">
        <v>872147</v>
      </c>
      <c r="G2116" s="100">
        <v>1046577</v>
      </c>
      <c r="H2116" s="100">
        <v>297299</v>
      </c>
    </row>
    <row r="2117" spans="3:8" x14ac:dyDescent="0.2">
      <c r="C2117" s="245">
        <v>43316</v>
      </c>
      <c r="D2117" s="100">
        <v>1569865</v>
      </c>
      <c r="E2117" s="100">
        <v>697718</v>
      </c>
      <c r="F2117" s="100">
        <v>872147</v>
      </c>
      <c r="G2117" s="100">
        <v>1046577</v>
      </c>
      <c r="H2117" s="100">
        <v>297299</v>
      </c>
    </row>
    <row r="2118" spans="3:8" x14ac:dyDescent="0.2">
      <c r="C2118" s="245">
        <v>43317</v>
      </c>
      <c r="D2118" s="100">
        <v>1569865</v>
      </c>
      <c r="E2118" s="100">
        <v>697718</v>
      </c>
      <c r="F2118" s="100">
        <v>872147</v>
      </c>
      <c r="G2118" s="100">
        <v>1046577</v>
      </c>
      <c r="H2118" s="100">
        <v>297299</v>
      </c>
    </row>
    <row r="2119" spans="3:8" x14ac:dyDescent="0.2">
      <c r="C2119" s="245">
        <v>43318</v>
      </c>
      <c r="D2119" s="100">
        <v>1569865</v>
      </c>
      <c r="E2119" s="100">
        <v>697718</v>
      </c>
      <c r="F2119" s="100">
        <v>872147</v>
      </c>
      <c r="G2119" s="100">
        <v>1046577</v>
      </c>
      <c r="H2119" s="100">
        <v>297299</v>
      </c>
    </row>
    <row r="2120" spans="3:8" x14ac:dyDescent="0.2">
      <c r="C2120" s="245">
        <v>43319</v>
      </c>
      <c r="D2120" s="100">
        <v>1569865</v>
      </c>
      <c r="E2120" s="100">
        <v>697718</v>
      </c>
      <c r="F2120" s="100">
        <v>872147</v>
      </c>
      <c r="G2120" s="100">
        <v>1046577</v>
      </c>
      <c r="H2120" s="100">
        <v>297299</v>
      </c>
    </row>
    <row r="2121" spans="3:8" x14ac:dyDescent="0.2">
      <c r="C2121" s="245">
        <v>43320</v>
      </c>
      <c r="D2121" s="100">
        <v>1569865</v>
      </c>
      <c r="E2121" s="100">
        <v>697718</v>
      </c>
      <c r="F2121" s="100">
        <v>872147</v>
      </c>
      <c r="G2121" s="100">
        <v>1046577</v>
      </c>
      <c r="H2121" s="100">
        <v>297299</v>
      </c>
    </row>
    <row r="2122" spans="3:8" x14ac:dyDescent="0.2">
      <c r="C2122" s="245">
        <v>43321</v>
      </c>
      <c r="D2122" s="100">
        <v>1569865</v>
      </c>
      <c r="E2122" s="100">
        <v>697718</v>
      </c>
      <c r="F2122" s="100">
        <v>872147</v>
      </c>
      <c r="G2122" s="100">
        <v>1046577</v>
      </c>
      <c r="H2122" s="100">
        <v>297299</v>
      </c>
    </row>
    <row r="2123" spans="3:8" x14ac:dyDescent="0.2">
      <c r="C2123" s="245">
        <v>43322</v>
      </c>
      <c r="D2123" s="100">
        <v>1569865</v>
      </c>
      <c r="E2123" s="100">
        <v>697718</v>
      </c>
      <c r="F2123" s="100">
        <v>872147</v>
      </c>
      <c r="G2123" s="100">
        <v>1046577</v>
      </c>
      <c r="H2123" s="100">
        <v>297299</v>
      </c>
    </row>
    <row r="2124" spans="3:8" x14ac:dyDescent="0.2">
      <c r="C2124" s="245">
        <v>43323</v>
      </c>
      <c r="D2124" s="100">
        <v>1569865</v>
      </c>
      <c r="E2124" s="100">
        <v>697718</v>
      </c>
      <c r="F2124" s="100">
        <v>872147</v>
      </c>
      <c r="G2124" s="100">
        <v>1046577</v>
      </c>
      <c r="H2124" s="100">
        <v>297299</v>
      </c>
    </row>
    <row r="2125" spans="3:8" x14ac:dyDescent="0.2">
      <c r="C2125" s="245">
        <v>43324</v>
      </c>
      <c r="D2125" s="100">
        <v>1569865</v>
      </c>
      <c r="E2125" s="100">
        <v>697718</v>
      </c>
      <c r="F2125" s="100">
        <v>872147</v>
      </c>
      <c r="G2125" s="100">
        <v>1046577</v>
      </c>
      <c r="H2125" s="100">
        <v>297299</v>
      </c>
    </row>
    <row r="2126" spans="3:8" x14ac:dyDescent="0.2">
      <c r="C2126" s="245">
        <v>43325</v>
      </c>
      <c r="D2126" s="100">
        <v>1569865</v>
      </c>
      <c r="E2126" s="100">
        <v>697718</v>
      </c>
      <c r="F2126" s="100">
        <v>872147</v>
      </c>
      <c r="G2126" s="100">
        <v>1046577</v>
      </c>
      <c r="H2126" s="100">
        <v>297299</v>
      </c>
    </row>
    <row r="2127" spans="3:8" x14ac:dyDescent="0.2">
      <c r="C2127" s="245">
        <v>43326</v>
      </c>
      <c r="D2127" s="100">
        <v>1569865</v>
      </c>
      <c r="E2127" s="100">
        <v>697718</v>
      </c>
      <c r="F2127" s="100">
        <v>872147</v>
      </c>
      <c r="G2127" s="100">
        <v>1046577</v>
      </c>
      <c r="H2127" s="100">
        <v>297299</v>
      </c>
    </row>
    <row r="2128" spans="3:8" x14ac:dyDescent="0.2">
      <c r="C2128" s="245">
        <v>43327</v>
      </c>
      <c r="D2128" s="100">
        <v>1569865</v>
      </c>
      <c r="E2128" s="100">
        <v>697718</v>
      </c>
      <c r="F2128" s="100">
        <v>872147</v>
      </c>
      <c r="G2128" s="100">
        <v>1046577</v>
      </c>
      <c r="H2128" s="100">
        <v>297299</v>
      </c>
    </row>
    <row r="2129" spans="3:8" x14ac:dyDescent="0.2">
      <c r="C2129" s="245">
        <v>43328</v>
      </c>
      <c r="D2129" s="100">
        <v>1569865</v>
      </c>
      <c r="E2129" s="100">
        <v>697718</v>
      </c>
      <c r="F2129" s="100">
        <v>872147</v>
      </c>
      <c r="G2129" s="100">
        <v>1046577</v>
      </c>
      <c r="H2129" s="100">
        <v>297299</v>
      </c>
    </row>
    <row r="2130" spans="3:8" x14ac:dyDescent="0.2">
      <c r="C2130" s="245">
        <v>43329</v>
      </c>
      <c r="D2130" s="100">
        <v>1569865</v>
      </c>
      <c r="E2130" s="100">
        <v>697718</v>
      </c>
      <c r="F2130" s="100">
        <v>872147</v>
      </c>
      <c r="G2130" s="100">
        <v>1046577</v>
      </c>
      <c r="H2130" s="100">
        <v>297299</v>
      </c>
    </row>
    <row r="2131" spans="3:8" x14ac:dyDescent="0.2">
      <c r="C2131" s="245">
        <v>43330</v>
      </c>
      <c r="D2131" s="100">
        <v>1569865</v>
      </c>
      <c r="E2131" s="100">
        <v>697718</v>
      </c>
      <c r="F2131" s="100">
        <v>872147</v>
      </c>
      <c r="G2131" s="100">
        <v>1046577</v>
      </c>
      <c r="H2131" s="100">
        <v>297299</v>
      </c>
    </row>
    <row r="2132" spans="3:8" x14ac:dyDescent="0.2">
      <c r="C2132" s="245">
        <v>43331</v>
      </c>
      <c r="D2132" s="100">
        <v>1569865</v>
      </c>
      <c r="E2132" s="100">
        <v>697718</v>
      </c>
      <c r="F2132" s="100">
        <v>872147</v>
      </c>
      <c r="G2132" s="100">
        <v>1046577</v>
      </c>
      <c r="H2132" s="100">
        <v>297299</v>
      </c>
    </row>
    <row r="2133" spans="3:8" x14ac:dyDescent="0.2">
      <c r="C2133" s="245">
        <v>43332</v>
      </c>
      <c r="D2133" s="100">
        <v>1569865</v>
      </c>
      <c r="E2133" s="100">
        <v>697718</v>
      </c>
      <c r="F2133" s="100">
        <v>872147</v>
      </c>
      <c r="G2133" s="100">
        <v>1046577</v>
      </c>
      <c r="H2133" s="100">
        <v>297299</v>
      </c>
    </row>
    <row r="2134" spans="3:8" x14ac:dyDescent="0.2">
      <c r="C2134" s="245">
        <v>43333</v>
      </c>
      <c r="D2134" s="100">
        <v>1569865</v>
      </c>
      <c r="E2134" s="100">
        <v>697718</v>
      </c>
      <c r="F2134" s="100">
        <v>872147</v>
      </c>
      <c r="G2134" s="100">
        <v>1046577</v>
      </c>
      <c r="H2134" s="100">
        <v>297299</v>
      </c>
    </row>
    <row r="2135" spans="3:8" x14ac:dyDescent="0.2">
      <c r="C2135" s="245">
        <v>43334</v>
      </c>
      <c r="D2135" s="100">
        <v>1569865</v>
      </c>
      <c r="E2135" s="100">
        <v>697718</v>
      </c>
      <c r="F2135" s="100">
        <v>872147</v>
      </c>
      <c r="G2135" s="100">
        <v>1046577</v>
      </c>
      <c r="H2135" s="100">
        <v>297299</v>
      </c>
    </row>
    <row r="2136" spans="3:8" x14ac:dyDescent="0.2">
      <c r="C2136" s="245">
        <v>43335</v>
      </c>
      <c r="D2136" s="100">
        <v>1569865</v>
      </c>
      <c r="E2136" s="100">
        <v>697718</v>
      </c>
      <c r="F2136" s="100">
        <v>872147</v>
      </c>
      <c r="G2136" s="100">
        <v>1046577</v>
      </c>
      <c r="H2136" s="100">
        <v>297299</v>
      </c>
    </row>
    <row r="2137" spans="3:8" x14ac:dyDescent="0.2">
      <c r="C2137" s="245">
        <v>43336</v>
      </c>
      <c r="D2137" s="100">
        <v>1569865</v>
      </c>
      <c r="E2137" s="100">
        <v>697718</v>
      </c>
      <c r="F2137" s="100">
        <v>872147</v>
      </c>
      <c r="G2137" s="100">
        <v>1046577</v>
      </c>
      <c r="H2137" s="100">
        <v>297299</v>
      </c>
    </row>
    <row r="2138" spans="3:8" x14ac:dyDescent="0.2">
      <c r="C2138" s="245">
        <v>43337</v>
      </c>
      <c r="D2138" s="100">
        <v>1569865</v>
      </c>
      <c r="E2138" s="100">
        <v>697718</v>
      </c>
      <c r="F2138" s="100">
        <v>872147</v>
      </c>
      <c r="G2138" s="100">
        <v>1046577</v>
      </c>
      <c r="H2138" s="100">
        <v>297299</v>
      </c>
    </row>
    <row r="2139" spans="3:8" x14ac:dyDescent="0.2">
      <c r="C2139" s="245">
        <v>43338</v>
      </c>
      <c r="D2139" s="100">
        <v>1569865</v>
      </c>
      <c r="E2139" s="100">
        <v>697718</v>
      </c>
      <c r="F2139" s="100">
        <v>872147</v>
      </c>
      <c r="G2139" s="100">
        <v>1046577</v>
      </c>
      <c r="H2139" s="100">
        <v>297299</v>
      </c>
    </row>
    <row r="2140" spans="3:8" x14ac:dyDescent="0.2">
      <c r="C2140" s="245">
        <v>43339</v>
      </c>
      <c r="D2140" s="100">
        <v>1569865</v>
      </c>
      <c r="E2140" s="100">
        <v>697718</v>
      </c>
      <c r="F2140" s="100">
        <v>872147</v>
      </c>
      <c r="G2140" s="100">
        <v>1046577</v>
      </c>
      <c r="H2140" s="100">
        <v>297299</v>
      </c>
    </row>
    <row r="2141" spans="3:8" x14ac:dyDescent="0.2">
      <c r="C2141" s="245">
        <v>43340</v>
      </c>
      <c r="D2141" s="100">
        <v>1569865</v>
      </c>
      <c r="E2141" s="100">
        <v>697718</v>
      </c>
      <c r="F2141" s="100">
        <v>872147</v>
      </c>
      <c r="G2141" s="100">
        <v>1046577</v>
      </c>
      <c r="H2141" s="100">
        <v>297299</v>
      </c>
    </row>
    <row r="2142" spans="3:8" x14ac:dyDescent="0.2">
      <c r="C2142" s="245">
        <v>43341</v>
      </c>
      <c r="D2142" s="100">
        <v>1569865</v>
      </c>
      <c r="E2142" s="100">
        <v>697718</v>
      </c>
      <c r="F2142" s="100">
        <v>872147</v>
      </c>
      <c r="G2142" s="100">
        <v>1046577</v>
      </c>
      <c r="H2142" s="100">
        <v>297299</v>
      </c>
    </row>
    <row r="2143" spans="3:8" x14ac:dyDescent="0.2">
      <c r="C2143" s="245">
        <v>43342</v>
      </c>
      <c r="D2143" s="100">
        <v>1569865</v>
      </c>
      <c r="E2143" s="100">
        <v>697718</v>
      </c>
      <c r="F2143" s="100">
        <v>872147</v>
      </c>
      <c r="G2143" s="100">
        <v>1046577</v>
      </c>
      <c r="H2143" s="100">
        <v>297299</v>
      </c>
    </row>
    <row r="2144" spans="3:8" x14ac:dyDescent="0.2">
      <c r="C2144" s="245">
        <v>43343</v>
      </c>
      <c r="D2144" s="100">
        <v>1569865</v>
      </c>
      <c r="E2144" s="100">
        <v>697718</v>
      </c>
      <c r="F2144" s="100">
        <v>872147</v>
      </c>
      <c r="G2144" s="100">
        <v>1046577</v>
      </c>
      <c r="H2144" s="100">
        <v>297299</v>
      </c>
    </row>
    <row r="2145" spans="3:8" x14ac:dyDescent="0.2">
      <c r="C2145" s="245">
        <v>43344</v>
      </c>
      <c r="D2145" s="177">
        <v>1766636</v>
      </c>
      <c r="E2145" s="177">
        <v>785172</v>
      </c>
      <c r="F2145" s="177">
        <v>981465</v>
      </c>
      <c r="G2145" s="177">
        <v>1177758</v>
      </c>
      <c r="H2145" s="178">
        <v>334563</v>
      </c>
    </row>
    <row r="2146" spans="3:8" x14ac:dyDescent="0.2">
      <c r="C2146" s="245">
        <v>43345</v>
      </c>
      <c r="D2146" s="177">
        <v>1766636</v>
      </c>
      <c r="E2146" s="177">
        <v>785172</v>
      </c>
      <c r="F2146" s="177">
        <v>981465</v>
      </c>
      <c r="G2146" s="177">
        <v>1177758</v>
      </c>
      <c r="H2146" s="178">
        <v>334563</v>
      </c>
    </row>
    <row r="2147" spans="3:8" x14ac:dyDescent="0.2">
      <c r="C2147" s="245">
        <v>43346</v>
      </c>
      <c r="D2147" s="177">
        <v>1766636</v>
      </c>
      <c r="E2147" s="177">
        <v>785172</v>
      </c>
      <c r="F2147" s="177">
        <v>981465</v>
      </c>
      <c r="G2147" s="177">
        <v>1177758</v>
      </c>
      <c r="H2147" s="178">
        <v>334563</v>
      </c>
    </row>
    <row r="2148" spans="3:8" x14ac:dyDescent="0.2">
      <c r="C2148" s="245">
        <v>43347</v>
      </c>
      <c r="D2148" s="177">
        <v>1766636</v>
      </c>
      <c r="E2148" s="177">
        <v>785172</v>
      </c>
      <c r="F2148" s="177">
        <v>981465</v>
      </c>
      <c r="G2148" s="177">
        <v>1177758</v>
      </c>
      <c r="H2148" s="178">
        <v>334563</v>
      </c>
    </row>
    <row r="2149" spans="3:8" x14ac:dyDescent="0.2">
      <c r="C2149" s="245">
        <v>43348</v>
      </c>
      <c r="D2149" s="177">
        <v>1766636</v>
      </c>
      <c r="E2149" s="177">
        <v>785172</v>
      </c>
      <c r="F2149" s="177">
        <v>981465</v>
      </c>
      <c r="G2149" s="177">
        <v>1177758</v>
      </c>
      <c r="H2149" s="178">
        <v>334563</v>
      </c>
    </row>
    <row r="2150" spans="3:8" x14ac:dyDescent="0.2">
      <c r="C2150" s="245">
        <v>43349</v>
      </c>
      <c r="D2150" s="177">
        <v>1766636</v>
      </c>
      <c r="E2150" s="177">
        <v>785172</v>
      </c>
      <c r="F2150" s="177">
        <v>981465</v>
      </c>
      <c r="G2150" s="177">
        <v>1177758</v>
      </c>
      <c r="H2150" s="178">
        <v>334563</v>
      </c>
    </row>
    <row r="2151" spans="3:8" x14ac:dyDescent="0.2">
      <c r="C2151" s="245">
        <v>43350</v>
      </c>
      <c r="D2151" s="177">
        <v>1766636</v>
      </c>
      <c r="E2151" s="177">
        <v>785172</v>
      </c>
      <c r="F2151" s="177">
        <v>981465</v>
      </c>
      <c r="G2151" s="177">
        <v>1177758</v>
      </c>
      <c r="H2151" s="178">
        <v>334563</v>
      </c>
    </row>
    <row r="2152" spans="3:8" x14ac:dyDescent="0.2">
      <c r="C2152" s="245">
        <v>43351</v>
      </c>
      <c r="D2152" s="177">
        <v>1766636</v>
      </c>
      <c r="E2152" s="177">
        <v>785172</v>
      </c>
      <c r="F2152" s="177">
        <v>981465</v>
      </c>
      <c r="G2152" s="177">
        <v>1177758</v>
      </c>
      <c r="H2152" s="178">
        <v>334563</v>
      </c>
    </row>
    <row r="2153" spans="3:8" x14ac:dyDescent="0.2">
      <c r="C2153" s="245">
        <v>43352</v>
      </c>
      <c r="D2153" s="177">
        <v>1766636</v>
      </c>
      <c r="E2153" s="177">
        <v>785172</v>
      </c>
      <c r="F2153" s="177">
        <v>981465</v>
      </c>
      <c r="G2153" s="177">
        <v>1177758</v>
      </c>
      <c r="H2153" s="178">
        <v>334563</v>
      </c>
    </row>
    <row r="2154" spans="3:8" x14ac:dyDescent="0.2">
      <c r="C2154" s="245">
        <v>43353</v>
      </c>
      <c r="D2154" s="177">
        <v>1766636</v>
      </c>
      <c r="E2154" s="177">
        <v>785172</v>
      </c>
      <c r="F2154" s="177">
        <v>981465</v>
      </c>
      <c r="G2154" s="177">
        <v>1177758</v>
      </c>
      <c r="H2154" s="178">
        <v>334563</v>
      </c>
    </row>
    <row r="2155" spans="3:8" x14ac:dyDescent="0.2">
      <c r="C2155" s="245">
        <v>43354</v>
      </c>
      <c r="D2155" s="177">
        <v>1766636</v>
      </c>
      <c r="E2155" s="177">
        <v>785172</v>
      </c>
      <c r="F2155" s="177">
        <v>981465</v>
      </c>
      <c r="G2155" s="177">
        <v>1177758</v>
      </c>
      <c r="H2155" s="178">
        <v>334563</v>
      </c>
    </row>
    <row r="2156" spans="3:8" x14ac:dyDescent="0.2">
      <c r="C2156" s="245">
        <v>43355</v>
      </c>
      <c r="D2156" s="177">
        <v>1766636</v>
      </c>
      <c r="E2156" s="177">
        <v>785172</v>
      </c>
      <c r="F2156" s="177">
        <v>981465</v>
      </c>
      <c r="G2156" s="177">
        <v>1177758</v>
      </c>
      <c r="H2156" s="178">
        <v>334563</v>
      </c>
    </row>
    <row r="2157" spans="3:8" x14ac:dyDescent="0.2">
      <c r="C2157" s="245">
        <v>43356</v>
      </c>
      <c r="D2157" s="177">
        <v>1766636</v>
      </c>
      <c r="E2157" s="177">
        <v>785172</v>
      </c>
      <c r="F2157" s="177">
        <v>981465</v>
      </c>
      <c r="G2157" s="177">
        <v>1177758</v>
      </c>
      <c r="H2157" s="178">
        <v>334563</v>
      </c>
    </row>
    <row r="2158" spans="3:8" x14ac:dyDescent="0.2">
      <c r="C2158" s="245">
        <v>43357</v>
      </c>
      <c r="D2158" s="177">
        <v>1766636</v>
      </c>
      <c r="E2158" s="177">
        <v>785172</v>
      </c>
      <c r="F2158" s="177">
        <v>981465</v>
      </c>
      <c r="G2158" s="177">
        <v>1177758</v>
      </c>
      <c r="H2158" s="178">
        <v>334563</v>
      </c>
    </row>
    <row r="2159" spans="3:8" x14ac:dyDescent="0.2">
      <c r="C2159" s="245">
        <v>43358</v>
      </c>
      <c r="D2159" s="177">
        <v>1766636</v>
      </c>
      <c r="E2159" s="177">
        <v>785172</v>
      </c>
      <c r="F2159" s="177">
        <v>981465</v>
      </c>
      <c r="G2159" s="177">
        <v>1177758</v>
      </c>
      <c r="H2159" s="178">
        <v>334563</v>
      </c>
    </row>
    <row r="2160" spans="3:8" x14ac:dyDescent="0.2">
      <c r="C2160" s="245">
        <v>43359</v>
      </c>
      <c r="D2160" s="177">
        <v>1766636</v>
      </c>
      <c r="E2160" s="177">
        <v>785172</v>
      </c>
      <c r="F2160" s="177">
        <v>981465</v>
      </c>
      <c r="G2160" s="177">
        <v>1177758</v>
      </c>
      <c r="H2160" s="178">
        <v>334563</v>
      </c>
    </row>
    <row r="2161" spans="3:8" x14ac:dyDescent="0.2">
      <c r="C2161" s="245">
        <v>43360</v>
      </c>
      <c r="D2161" s="177">
        <v>1766636</v>
      </c>
      <c r="E2161" s="177">
        <v>785172</v>
      </c>
      <c r="F2161" s="177">
        <v>981465</v>
      </c>
      <c r="G2161" s="177">
        <v>1177758</v>
      </c>
      <c r="H2161" s="178">
        <v>334563</v>
      </c>
    </row>
    <row r="2162" spans="3:8" x14ac:dyDescent="0.2">
      <c r="C2162" s="245">
        <v>43361</v>
      </c>
      <c r="D2162" s="177">
        <v>1766636</v>
      </c>
      <c r="E2162" s="177">
        <v>785172</v>
      </c>
      <c r="F2162" s="177">
        <v>981465</v>
      </c>
      <c r="G2162" s="177">
        <v>1177758</v>
      </c>
      <c r="H2162" s="178">
        <v>334563</v>
      </c>
    </row>
    <row r="2163" spans="3:8" x14ac:dyDescent="0.2">
      <c r="C2163" s="245">
        <v>43362</v>
      </c>
      <c r="D2163" s="177">
        <v>1766636</v>
      </c>
      <c r="E2163" s="177">
        <v>785172</v>
      </c>
      <c r="F2163" s="177">
        <v>981465</v>
      </c>
      <c r="G2163" s="177">
        <v>1177758</v>
      </c>
      <c r="H2163" s="178">
        <v>334563</v>
      </c>
    </row>
    <row r="2164" spans="3:8" x14ac:dyDescent="0.2">
      <c r="C2164" s="245">
        <v>43363</v>
      </c>
      <c r="D2164" s="177">
        <v>1766636</v>
      </c>
      <c r="E2164" s="177">
        <v>785172</v>
      </c>
      <c r="F2164" s="177">
        <v>981465</v>
      </c>
      <c r="G2164" s="177">
        <v>1177758</v>
      </c>
      <c r="H2164" s="178">
        <v>334563</v>
      </c>
    </row>
    <row r="2165" spans="3:8" x14ac:dyDescent="0.2">
      <c r="C2165" s="245">
        <v>43364</v>
      </c>
      <c r="D2165" s="177">
        <v>1766636</v>
      </c>
      <c r="E2165" s="177">
        <v>785172</v>
      </c>
      <c r="F2165" s="177">
        <v>981465</v>
      </c>
      <c r="G2165" s="177">
        <v>1177758</v>
      </c>
      <c r="H2165" s="178">
        <v>334563</v>
      </c>
    </row>
    <row r="2166" spans="3:8" x14ac:dyDescent="0.2">
      <c r="C2166" s="245">
        <v>43365</v>
      </c>
      <c r="D2166" s="177">
        <v>1766636</v>
      </c>
      <c r="E2166" s="177">
        <v>785172</v>
      </c>
      <c r="F2166" s="177">
        <v>981465</v>
      </c>
      <c r="G2166" s="177">
        <v>1177758</v>
      </c>
      <c r="H2166" s="178">
        <v>334563</v>
      </c>
    </row>
    <row r="2167" spans="3:8" x14ac:dyDescent="0.2">
      <c r="C2167" s="245">
        <v>43366</v>
      </c>
      <c r="D2167" s="177">
        <v>1766636</v>
      </c>
      <c r="E2167" s="177">
        <v>785172</v>
      </c>
      <c r="F2167" s="177">
        <v>981465</v>
      </c>
      <c r="G2167" s="177">
        <v>1177758</v>
      </c>
      <c r="H2167" s="178">
        <v>334563</v>
      </c>
    </row>
    <row r="2168" spans="3:8" x14ac:dyDescent="0.2">
      <c r="C2168" s="245">
        <v>43367</v>
      </c>
      <c r="D2168" s="177">
        <v>1766636</v>
      </c>
      <c r="E2168" s="177">
        <v>785172</v>
      </c>
      <c r="F2168" s="177">
        <v>981465</v>
      </c>
      <c r="G2168" s="177">
        <v>1177758</v>
      </c>
      <c r="H2168" s="178">
        <v>334563</v>
      </c>
    </row>
    <row r="2169" spans="3:8" x14ac:dyDescent="0.2">
      <c r="C2169" s="245">
        <v>43368</v>
      </c>
      <c r="D2169" s="177">
        <v>1766636</v>
      </c>
      <c r="E2169" s="177">
        <v>785172</v>
      </c>
      <c r="F2169" s="177">
        <v>981465</v>
      </c>
      <c r="G2169" s="177">
        <v>1177758</v>
      </c>
      <c r="H2169" s="178">
        <v>334563</v>
      </c>
    </row>
    <row r="2170" spans="3:8" x14ac:dyDescent="0.2">
      <c r="C2170" s="245">
        <v>43369</v>
      </c>
      <c r="D2170" s="177">
        <v>1766636</v>
      </c>
      <c r="E2170" s="177">
        <v>785172</v>
      </c>
      <c r="F2170" s="177">
        <v>981465</v>
      </c>
      <c r="G2170" s="177">
        <v>1177758</v>
      </c>
      <c r="H2170" s="178">
        <v>334563</v>
      </c>
    </row>
    <row r="2171" spans="3:8" x14ac:dyDescent="0.2">
      <c r="C2171" s="245">
        <v>43370</v>
      </c>
      <c r="D2171" s="177">
        <v>1766636</v>
      </c>
      <c r="E2171" s="177">
        <v>785172</v>
      </c>
      <c r="F2171" s="177">
        <v>981465</v>
      </c>
      <c r="G2171" s="177">
        <v>1177758</v>
      </c>
      <c r="H2171" s="178">
        <v>334563</v>
      </c>
    </row>
    <row r="2172" spans="3:8" x14ac:dyDescent="0.2">
      <c r="C2172" s="245">
        <v>43371</v>
      </c>
      <c r="D2172" s="177">
        <v>1766636</v>
      </c>
      <c r="E2172" s="177">
        <v>785172</v>
      </c>
      <c r="F2172" s="177">
        <v>981465</v>
      </c>
      <c r="G2172" s="177">
        <v>1177758</v>
      </c>
      <c r="H2172" s="178">
        <v>334563</v>
      </c>
    </row>
    <row r="2173" spans="3:8" x14ac:dyDescent="0.2">
      <c r="C2173" s="245">
        <v>43372</v>
      </c>
      <c r="D2173" s="177">
        <v>1766636</v>
      </c>
      <c r="E2173" s="177">
        <v>785172</v>
      </c>
      <c r="F2173" s="177">
        <v>981465</v>
      </c>
      <c r="G2173" s="177">
        <v>1177758</v>
      </c>
      <c r="H2173" s="178">
        <v>334563</v>
      </c>
    </row>
    <row r="2174" spans="3:8" x14ac:dyDescent="0.2">
      <c r="C2174" s="245">
        <v>43373</v>
      </c>
      <c r="D2174" s="177">
        <v>1766636</v>
      </c>
      <c r="E2174" s="177">
        <v>785172</v>
      </c>
      <c r="F2174" s="177">
        <v>981465</v>
      </c>
      <c r="G2174" s="177">
        <v>1177758</v>
      </c>
      <c r="H2174" s="178">
        <v>334563</v>
      </c>
    </row>
    <row r="2175" spans="3:8" x14ac:dyDescent="0.2">
      <c r="C2175" s="245">
        <v>43374</v>
      </c>
      <c r="D2175" s="177">
        <v>1766636</v>
      </c>
      <c r="E2175" s="177">
        <v>785172</v>
      </c>
      <c r="F2175" s="177">
        <v>981465</v>
      </c>
      <c r="G2175" s="177">
        <v>1177758</v>
      </c>
      <c r="H2175" s="178">
        <v>334563</v>
      </c>
    </row>
    <row r="2176" spans="3:8" x14ac:dyDescent="0.2">
      <c r="C2176" s="245">
        <v>43375</v>
      </c>
      <c r="D2176" s="177">
        <v>1766636</v>
      </c>
      <c r="E2176" s="177">
        <v>785172</v>
      </c>
      <c r="F2176" s="177">
        <v>981465</v>
      </c>
      <c r="G2176" s="177">
        <v>1177758</v>
      </c>
      <c r="H2176" s="178">
        <v>334563</v>
      </c>
    </row>
    <row r="2177" spans="3:8" x14ac:dyDescent="0.2">
      <c r="C2177" s="245">
        <v>43376</v>
      </c>
      <c r="D2177" s="177">
        <v>1766636</v>
      </c>
      <c r="E2177" s="177">
        <v>785172</v>
      </c>
      <c r="F2177" s="177">
        <v>981465</v>
      </c>
      <c r="G2177" s="177">
        <v>1177758</v>
      </c>
      <c r="H2177" s="178">
        <v>334563</v>
      </c>
    </row>
    <row r="2178" spans="3:8" x14ac:dyDescent="0.2">
      <c r="C2178" s="245">
        <v>43377</v>
      </c>
      <c r="D2178" s="177">
        <v>1766636</v>
      </c>
      <c r="E2178" s="177">
        <v>785172</v>
      </c>
      <c r="F2178" s="177">
        <v>981465</v>
      </c>
      <c r="G2178" s="177">
        <v>1177758</v>
      </c>
      <c r="H2178" s="178">
        <v>334563</v>
      </c>
    </row>
    <row r="2179" spans="3:8" x14ac:dyDescent="0.2">
      <c r="C2179" s="245">
        <v>43378</v>
      </c>
      <c r="D2179" s="177">
        <v>1766636</v>
      </c>
      <c r="E2179" s="177">
        <v>785172</v>
      </c>
      <c r="F2179" s="177">
        <v>981465</v>
      </c>
      <c r="G2179" s="177">
        <v>1177758</v>
      </c>
      <c r="H2179" s="178">
        <v>334563</v>
      </c>
    </row>
    <row r="2180" spans="3:8" x14ac:dyDescent="0.2">
      <c r="C2180" s="245">
        <v>43379</v>
      </c>
      <c r="D2180" s="177">
        <v>1766636</v>
      </c>
      <c r="E2180" s="177">
        <v>785172</v>
      </c>
      <c r="F2180" s="177">
        <v>981465</v>
      </c>
      <c r="G2180" s="177">
        <v>1177758</v>
      </c>
      <c r="H2180" s="178">
        <v>334563</v>
      </c>
    </row>
    <row r="2181" spans="3:8" x14ac:dyDescent="0.2">
      <c r="C2181" s="245">
        <v>43380</v>
      </c>
      <c r="D2181" s="177">
        <v>1766636</v>
      </c>
      <c r="E2181" s="177">
        <v>785172</v>
      </c>
      <c r="F2181" s="177">
        <v>981465</v>
      </c>
      <c r="G2181" s="177">
        <v>1177758</v>
      </c>
      <c r="H2181" s="178">
        <v>334563</v>
      </c>
    </row>
    <row r="2182" spans="3:8" x14ac:dyDescent="0.2">
      <c r="C2182" s="245">
        <v>43381</v>
      </c>
      <c r="D2182" s="177">
        <v>1766636</v>
      </c>
      <c r="E2182" s="177">
        <v>785172</v>
      </c>
      <c r="F2182" s="177">
        <v>981465</v>
      </c>
      <c r="G2182" s="177">
        <v>1177758</v>
      </c>
      <c r="H2182" s="178">
        <v>334563</v>
      </c>
    </row>
    <row r="2183" spans="3:8" x14ac:dyDescent="0.2">
      <c r="C2183" s="245">
        <v>43382</v>
      </c>
      <c r="D2183" s="177">
        <v>1766636</v>
      </c>
      <c r="E2183" s="177">
        <v>785172</v>
      </c>
      <c r="F2183" s="177">
        <v>981465</v>
      </c>
      <c r="G2183" s="177">
        <v>1177758</v>
      </c>
      <c r="H2183" s="178">
        <v>334563</v>
      </c>
    </row>
    <row r="2184" spans="3:8" x14ac:dyDescent="0.2">
      <c r="C2184" s="245">
        <v>43383</v>
      </c>
      <c r="D2184" s="177">
        <v>1766636</v>
      </c>
      <c r="E2184" s="177">
        <v>785172</v>
      </c>
      <c r="F2184" s="177">
        <v>981465</v>
      </c>
      <c r="G2184" s="177">
        <v>1177758</v>
      </c>
      <c r="H2184" s="178">
        <v>334563</v>
      </c>
    </row>
    <row r="2185" spans="3:8" x14ac:dyDescent="0.2">
      <c r="C2185" s="245">
        <v>43384</v>
      </c>
      <c r="D2185" s="177">
        <v>1766636</v>
      </c>
      <c r="E2185" s="177">
        <v>785172</v>
      </c>
      <c r="F2185" s="177">
        <v>981465</v>
      </c>
      <c r="G2185" s="177">
        <v>1177758</v>
      </c>
      <c r="H2185" s="178">
        <v>334563</v>
      </c>
    </row>
    <row r="2186" spans="3:8" x14ac:dyDescent="0.2">
      <c r="C2186" s="245">
        <v>43385</v>
      </c>
      <c r="D2186" s="177">
        <v>1766636</v>
      </c>
      <c r="E2186" s="177">
        <v>785172</v>
      </c>
      <c r="F2186" s="177">
        <v>981465</v>
      </c>
      <c r="G2186" s="177">
        <v>1177758</v>
      </c>
      <c r="H2186" s="178">
        <v>334563</v>
      </c>
    </row>
    <row r="2187" spans="3:8" x14ac:dyDescent="0.2">
      <c r="C2187" s="245">
        <v>43386</v>
      </c>
      <c r="D2187" s="177">
        <v>1766636</v>
      </c>
      <c r="E2187" s="177">
        <v>785172</v>
      </c>
      <c r="F2187" s="177">
        <v>981465</v>
      </c>
      <c r="G2187" s="177">
        <v>1177758</v>
      </c>
      <c r="H2187" s="178">
        <v>334563</v>
      </c>
    </row>
    <row r="2188" spans="3:8" x14ac:dyDescent="0.2">
      <c r="C2188" s="245">
        <v>43387</v>
      </c>
      <c r="D2188" s="177">
        <v>1766636</v>
      </c>
      <c r="E2188" s="177">
        <v>785172</v>
      </c>
      <c r="F2188" s="177">
        <v>981465</v>
      </c>
      <c r="G2188" s="177">
        <v>1177758</v>
      </c>
      <c r="H2188" s="178">
        <v>334563</v>
      </c>
    </row>
    <row r="2189" spans="3:8" x14ac:dyDescent="0.2">
      <c r="C2189" s="245">
        <v>43388</v>
      </c>
      <c r="D2189" s="177">
        <v>1766636</v>
      </c>
      <c r="E2189" s="177">
        <v>785172</v>
      </c>
      <c r="F2189" s="177">
        <v>981465</v>
      </c>
      <c r="G2189" s="177">
        <v>1177758</v>
      </c>
      <c r="H2189" s="178">
        <v>334563</v>
      </c>
    </row>
    <row r="2190" spans="3:8" x14ac:dyDescent="0.2">
      <c r="C2190" s="245">
        <v>43389</v>
      </c>
      <c r="D2190" s="177">
        <v>1766636</v>
      </c>
      <c r="E2190" s="177">
        <v>785172</v>
      </c>
      <c r="F2190" s="177">
        <v>981465</v>
      </c>
      <c r="G2190" s="177">
        <v>1177758</v>
      </c>
      <c r="H2190" s="178">
        <v>334563</v>
      </c>
    </row>
    <row r="2191" spans="3:8" x14ac:dyDescent="0.2">
      <c r="C2191" s="245">
        <v>43390</v>
      </c>
      <c r="D2191" s="177">
        <v>1766636</v>
      </c>
      <c r="E2191" s="177">
        <v>785172</v>
      </c>
      <c r="F2191" s="177">
        <v>981465</v>
      </c>
      <c r="G2191" s="177">
        <v>1177758</v>
      </c>
      <c r="H2191" s="178">
        <v>334563</v>
      </c>
    </row>
    <row r="2192" spans="3:8" x14ac:dyDescent="0.2">
      <c r="C2192" s="245">
        <v>43391</v>
      </c>
      <c r="D2192" s="177">
        <v>1766636</v>
      </c>
      <c r="E2192" s="177">
        <v>785172</v>
      </c>
      <c r="F2192" s="177">
        <v>981465</v>
      </c>
      <c r="G2192" s="177">
        <v>1177758</v>
      </c>
      <c r="H2192" s="178">
        <v>334563</v>
      </c>
    </row>
    <row r="2193" spans="3:8" x14ac:dyDescent="0.2">
      <c r="C2193" s="245">
        <v>43392</v>
      </c>
      <c r="D2193" s="177">
        <v>1766636</v>
      </c>
      <c r="E2193" s="177">
        <v>785172</v>
      </c>
      <c r="F2193" s="177">
        <v>981465</v>
      </c>
      <c r="G2193" s="177">
        <v>1177758</v>
      </c>
      <c r="H2193" s="178">
        <v>334563</v>
      </c>
    </row>
    <row r="2194" spans="3:8" x14ac:dyDescent="0.2">
      <c r="C2194" s="245">
        <v>43393</v>
      </c>
      <c r="D2194" s="177">
        <v>1766636</v>
      </c>
      <c r="E2194" s="177">
        <v>785172</v>
      </c>
      <c r="F2194" s="177">
        <v>981465</v>
      </c>
      <c r="G2194" s="177">
        <v>1177758</v>
      </c>
      <c r="H2194" s="178">
        <v>334563</v>
      </c>
    </row>
    <row r="2195" spans="3:8" x14ac:dyDescent="0.2">
      <c r="C2195" s="245">
        <v>43394</v>
      </c>
      <c r="D2195" s="177">
        <v>1766636</v>
      </c>
      <c r="E2195" s="177">
        <v>785172</v>
      </c>
      <c r="F2195" s="177">
        <v>981465</v>
      </c>
      <c r="G2195" s="177">
        <v>1177758</v>
      </c>
      <c r="H2195" s="178">
        <v>334563</v>
      </c>
    </row>
    <row r="2196" spans="3:8" x14ac:dyDescent="0.2">
      <c r="C2196" s="245">
        <v>43395</v>
      </c>
      <c r="D2196" s="177">
        <v>1766636</v>
      </c>
      <c r="E2196" s="177">
        <v>785172</v>
      </c>
      <c r="F2196" s="177">
        <v>981465</v>
      </c>
      <c r="G2196" s="177">
        <v>1177758</v>
      </c>
      <c r="H2196" s="178">
        <v>334563</v>
      </c>
    </row>
    <row r="2197" spans="3:8" x14ac:dyDescent="0.2">
      <c r="C2197" s="245">
        <v>43396</v>
      </c>
      <c r="D2197" s="177">
        <v>1766636</v>
      </c>
      <c r="E2197" s="177">
        <v>785172</v>
      </c>
      <c r="F2197" s="177">
        <v>981465</v>
      </c>
      <c r="G2197" s="177">
        <v>1177758</v>
      </c>
      <c r="H2197" s="178">
        <v>334563</v>
      </c>
    </row>
    <row r="2198" spans="3:8" x14ac:dyDescent="0.2">
      <c r="C2198" s="245">
        <v>43397</v>
      </c>
      <c r="D2198" s="177">
        <v>1766636</v>
      </c>
      <c r="E2198" s="177">
        <v>785172</v>
      </c>
      <c r="F2198" s="177">
        <v>981465</v>
      </c>
      <c r="G2198" s="177">
        <v>1177758</v>
      </c>
      <c r="H2198" s="178">
        <v>334563</v>
      </c>
    </row>
    <row r="2199" spans="3:8" x14ac:dyDescent="0.2">
      <c r="C2199" s="245">
        <v>43398</v>
      </c>
      <c r="D2199" s="177">
        <v>1766636</v>
      </c>
      <c r="E2199" s="177">
        <v>785172</v>
      </c>
      <c r="F2199" s="177">
        <v>981465</v>
      </c>
      <c r="G2199" s="177">
        <v>1177758</v>
      </c>
      <c r="H2199" s="178">
        <v>334563</v>
      </c>
    </row>
    <row r="2200" spans="3:8" x14ac:dyDescent="0.2">
      <c r="C2200" s="245">
        <v>43399</v>
      </c>
      <c r="D2200" s="177">
        <v>1766636</v>
      </c>
      <c r="E2200" s="177">
        <v>785172</v>
      </c>
      <c r="F2200" s="177">
        <v>981465</v>
      </c>
      <c r="G2200" s="177">
        <v>1177758</v>
      </c>
      <c r="H2200" s="178">
        <v>334563</v>
      </c>
    </row>
    <row r="2201" spans="3:8" x14ac:dyDescent="0.2">
      <c r="C2201" s="245">
        <v>43400</v>
      </c>
      <c r="D2201" s="177">
        <v>1766636</v>
      </c>
      <c r="E2201" s="177">
        <v>785172</v>
      </c>
      <c r="F2201" s="177">
        <v>981465</v>
      </c>
      <c r="G2201" s="177">
        <v>1177758</v>
      </c>
      <c r="H2201" s="178">
        <v>334563</v>
      </c>
    </row>
    <row r="2202" spans="3:8" x14ac:dyDescent="0.2">
      <c r="C2202" s="245">
        <v>43401</v>
      </c>
      <c r="D2202" s="177">
        <v>1766636</v>
      </c>
      <c r="E2202" s="177">
        <v>785172</v>
      </c>
      <c r="F2202" s="177">
        <v>981465</v>
      </c>
      <c r="G2202" s="177">
        <v>1177758</v>
      </c>
      <c r="H2202" s="178">
        <v>334563</v>
      </c>
    </row>
    <row r="2203" spans="3:8" x14ac:dyDescent="0.2">
      <c r="C2203" s="245">
        <v>43402</v>
      </c>
      <c r="D2203" s="177">
        <v>1766636</v>
      </c>
      <c r="E2203" s="177">
        <v>785172</v>
      </c>
      <c r="F2203" s="177">
        <v>981465</v>
      </c>
      <c r="G2203" s="177">
        <v>1177758</v>
      </c>
      <c r="H2203" s="178">
        <v>334563</v>
      </c>
    </row>
    <row r="2204" spans="3:8" x14ac:dyDescent="0.2">
      <c r="C2204" s="245">
        <v>43403</v>
      </c>
      <c r="D2204" s="177">
        <v>1766636</v>
      </c>
      <c r="E2204" s="177">
        <v>785172</v>
      </c>
      <c r="F2204" s="177">
        <v>981465</v>
      </c>
      <c r="G2204" s="177">
        <v>1177758</v>
      </c>
      <c r="H2204" s="178">
        <v>334563</v>
      </c>
    </row>
    <row r="2205" spans="3:8" x14ac:dyDescent="0.2">
      <c r="C2205" s="245">
        <v>43404</v>
      </c>
      <c r="D2205" s="177">
        <v>1766636</v>
      </c>
      <c r="E2205" s="177">
        <v>785172</v>
      </c>
      <c r="F2205" s="177">
        <v>981465</v>
      </c>
      <c r="G2205" s="177">
        <v>1177758</v>
      </c>
      <c r="H2205" s="178">
        <v>334563</v>
      </c>
    </row>
    <row r="2206" spans="3:8" x14ac:dyDescent="0.2">
      <c r="C2206" s="245">
        <v>43405</v>
      </c>
      <c r="D2206" s="177">
        <v>1766636</v>
      </c>
      <c r="E2206" s="177">
        <v>785172</v>
      </c>
      <c r="F2206" s="177">
        <v>981465</v>
      </c>
      <c r="G2206" s="177">
        <v>1177758</v>
      </c>
      <c r="H2206" s="178">
        <v>334563</v>
      </c>
    </row>
    <row r="2207" spans="3:8" x14ac:dyDescent="0.2">
      <c r="C2207" s="245">
        <v>43406</v>
      </c>
      <c r="D2207" s="177">
        <v>1766636</v>
      </c>
      <c r="E2207" s="177">
        <v>785172</v>
      </c>
      <c r="F2207" s="177">
        <v>981465</v>
      </c>
      <c r="G2207" s="177">
        <v>1177758</v>
      </c>
      <c r="H2207" s="177">
        <v>334563</v>
      </c>
    </row>
    <row r="2208" spans="3:8" x14ac:dyDescent="0.2">
      <c r="C2208" s="245">
        <v>43407</v>
      </c>
      <c r="D2208" s="177">
        <v>1766636</v>
      </c>
      <c r="E2208" s="177">
        <v>785172</v>
      </c>
      <c r="F2208" s="177">
        <v>981465</v>
      </c>
      <c r="G2208" s="177">
        <v>1177758</v>
      </c>
      <c r="H2208" s="177">
        <v>334563</v>
      </c>
    </row>
    <row r="2209" spans="3:8" x14ac:dyDescent="0.2">
      <c r="C2209" s="245">
        <v>43408</v>
      </c>
      <c r="D2209" s="177">
        <v>1766636</v>
      </c>
      <c r="E2209" s="177">
        <v>785172</v>
      </c>
      <c r="F2209" s="177">
        <v>981465</v>
      </c>
      <c r="G2209" s="177">
        <v>1177758</v>
      </c>
      <c r="H2209" s="177">
        <v>334563</v>
      </c>
    </row>
    <row r="2210" spans="3:8" x14ac:dyDescent="0.2">
      <c r="C2210" s="245">
        <v>43409</v>
      </c>
      <c r="D2210" s="177">
        <v>1766636</v>
      </c>
      <c r="E2210" s="177">
        <v>785172</v>
      </c>
      <c r="F2210" s="177">
        <v>981465</v>
      </c>
      <c r="G2210" s="177">
        <v>1177758</v>
      </c>
      <c r="H2210" s="177">
        <v>334563</v>
      </c>
    </row>
    <row r="2211" spans="3:8" x14ac:dyDescent="0.2">
      <c r="C2211" s="245">
        <v>43410</v>
      </c>
      <c r="D2211" s="177">
        <v>1766636</v>
      </c>
      <c r="E2211" s="177">
        <v>785172</v>
      </c>
      <c r="F2211" s="177">
        <v>981465</v>
      </c>
      <c r="G2211" s="177">
        <v>1177758</v>
      </c>
      <c r="H2211" s="177">
        <v>334563</v>
      </c>
    </row>
    <row r="2212" spans="3:8" x14ac:dyDescent="0.2">
      <c r="C2212" s="245">
        <v>43411</v>
      </c>
      <c r="D2212" s="177">
        <v>1766636</v>
      </c>
      <c r="E2212" s="177">
        <v>785172</v>
      </c>
      <c r="F2212" s="177">
        <v>981465</v>
      </c>
      <c r="G2212" s="177">
        <v>1177758</v>
      </c>
      <c r="H2212" s="177">
        <v>334563</v>
      </c>
    </row>
    <row r="2213" spans="3:8" x14ac:dyDescent="0.2">
      <c r="C2213" s="245">
        <v>43412</v>
      </c>
      <c r="D2213" s="177">
        <v>1766636</v>
      </c>
      <c r="E2213" s="177">
        <v>785172</v>
      </c>
      <c r="F2213" s="177">
        <v>981465</v>
      </c>
      <c r="G2213" s="177">
        <v>1177758</v>
      </c>
      <c r="H2213" s="177">
        <v>334563</v>
      </c>
    </row>
    <row r="2214" spans="3:8" x14ac:dyDescent="0.2">
      <c r="C2214" s="245">
        <v>43413</v>
      </c>
      <c r="D2214" s="177">
        <v>1766636</v>
      </c>
      <c r="E2214" s="177">
        <v>785172</v>
      </c>
      <c r="F2214" s="177">
        <v>981465</v>
      </c>
      <c r="G2214" s="177">
        <v>1177758</v>
      </c>
      <c r="H2214" s="177">
        <v>334563</v>
      </c>
    </row>
    <row r="2215" spans="3:8" x14ac:dyDescent="0.2">
      <c r="C2215" s="245">
        <v>43414</v>
      </c>
      <c r="D2215" s="177">
        <v>1766636</v>
      </c>
      <c r="E2215" s="177">
        <v>785172</v>
      </c>
      <c r="F2215" s="177">
        <v>981465</v>
      </c>
      <c r="G2215" s="177">
        <v>1177758</v>
      </c>
      <c r="H2215" s="177">
        <v>334563</v>
      </c>
    </row>
    <row r="2216" spans="3:8" x14ac:dyDescent="0.2">
      <c r="C2216" s="245">
        <v>43415</v>
      </c>
      <c r="D2216" s="177">
        <v>1766636</v>
      </c>
      <c r="E2216" s="177">
        <v>785172</v>
      </c>
      <c r="F2216" s="177">
        <v>981465</v>
      </c>
      <c r="G2216" s="177">
        <v>1177758</v>
      </c>
      <c r="H2216" s="177">
        <v>334563</v>
      </c>
    </row>
    <row r="2217" spans="3:8" x14ac:dyDescent="0.2">
      <c r="C2217" s="245">
        <v>43416</v>
      </c>
      <c r="D2217" s="177">
        <v>1766636</v>
      </c>
      <c r="E2217" s="177">
        <v>785172</v>
      </c>
      <c r="F2217" s="177">
        <v>981465</v>
      </c>
      <c r="G2217" s="177">
        <v>1177758</v>
      </c>
      <c r="H2217" s="177">
        <v>334563</v>
      </c>
    </row>
    <row r="2218" spans="3:8" x14ac:dyDescent="0.2">
      <c r="C2218" s="245">
        <v>43417</v>
      </c>
      <c r="D2218" s="177">
        <v>1766636</v>
      </c>
      <c r="E2218" s="177">
        <v>785172</v>
      </c>
      <c r="F2218" s="177">
        <v>981465</v>
      </c>
      <c r="G2218" s="177">
        <v>1177758</v>
      </c>
      <c r="H2218" s="177">
        <v>334563</v>
      </c>
    </row>
    <row r="2219" spans="3:8" x14ac:dyDescent="0.2">
      <c r="C2219" s="245">
        <v>43418</v>
      </c>
      <c r="D2219" s="177">
        <v>1766636</v>
      </c>
      <c r="E2219" s="177">
        <v>785172</v>
      </c>
      <c r="F2219" s="177">
        <v>981465</v>
      </c>
      <c r="G2219" s="177">
        <v>1177758</v>
      </c>
      <c r="H2219" s="177">
        <v>334563</v>
      </c>
    </row>
    <row r="2220" spans="3:8" x14ac:dyDescent="0.2">
      <c r="C2220" s="245">
        <v>43419</v>
      </c>
      <c r="D2220" s="177">
        <v>1766636</v>
      </c>
      <c r="E2220" s="177">
        <v>785172</v>
      </c>
      <c r="F2220" s="177">
        <v>981465</v>
      </c>
      <c r="G2220" s="177">
        <v>1177758</v>
      </c>
      <c r="H2220" s="177">
        <v>334563</v>
      </c>
    </row>
    <row r="2221" spans="3:8" x14ac:dyDescent="0.2">
      <c r="C2221" s="245">
        <v>43420</v>
      </c>
      <c r="D2221" s="177">
        <v>1766636</v>
      </c>
      <c r="E2221" s="177">
        <v>785172</v>
      </c>
      <c r="F2221" s="177">
        <v>981465</v>
      </c>
      <c r="G2221" s="177">
        <v>1177758</v>
      </c>
      <c r="H2221" s="177">
        <v>334563</v>
      </c>
    </row>
    <row r="2222" spans="3:8" x14ac:dyDescent="0.2">
      <c r="C2222" s="245">
        <v>43421</v>
      </c>
      <c r="D2222" s="177">
        <v>1766636</v>
      </c>
      <c r="E2222" s="177">
        <v>785172</v>
      </c>
      <c r="F2222" s="177">
        <v>981465</v>
      </c>
      <c r="G2222" s="177">
        <v>1177758</v>
      </c>
      <c r="H2222" s="177">
        <v>334563</v>
      </c>
    </row>
    <row r="2223" spans="3:8" x14ac:dyDescent="0.2">
      <c r="C2223" s="245">
        <v>43422</v>
      </c>
      <c r="D2223" s="177">
        <v>1766636</v>
      </c>
      <c r="E2223" s="177">
        <v>785172</v>
      </c>
      <c r="F2223" s="177">
        <v>981465</v>
      </c>
      <c r="G2223" s="177">
        <v>1177758</v>
      </c>
      <c r="H2223" s="177">
        <v>334563</v>
      </c>
    </row>
    <row r="2224" spans="3:8" x14ac:dyDescent="0.2">
      <c r="C2224" s="245">
        <v>43423</v>
      </c>
      <c r="D2224" s="177">
        <v>1766636</v>
      </c>
      <c r="E2224" s="177">
        <v>785172</v>
      </c>
      <c r="F2224" s="177">
        <v>981465</v>
      </c>
      <c r="G2224" s="177">
        <v>1177758</v>
      </c>
      <c r="H2224" s="177">
        <v>334563</v>
      </c>
    </row>
    <row r="2225" spans="3:8" x14ac:dyDescent="0.2">
      <c r="C2225" s="245">
        <v>43424</v>
      </c>
      <c r="D2225" s="177">
        <v>1766636</v>
      </c>
      <c r="E2225" s="177">
        <v>785172</v>
      </c>
      <c r="F2225" s="177">
        <v>981465</v>
      </c>
      <c r="G2225" s="177">
        <v>1177758</v>
      </c>
      <c r="H2225" s="177">
        <v>334563</v>
      </c>
    </row>
    <row r="2226" spans="3:8" x14ac:dyDescent="0.2">
      <c r="C2226" s="245">
        <v>43425</v>
      </c>
      <c r="D2226" s="177">
        <v>1766636</v>
      </c>
      <c r="E2226" s="177">
        <v>785172</v>
      </c>
      <c r="F2226" s="177">
        <v>981465</v>
      </c>
      <c r="G2226" s="177">
        <v>1177758</v>
      </c>
      <c r="H2226" s="177">
        <v>334563</v>
      </c>
    </row>
    <row r="2227" spans="3:8" x14ac:dyDescent="0.2">
      <c r="C2227" s="245">
        <v>43426</v>
      </c>
      <c r="D2227" s="177">
        <v>1766636</v>
      </c>
      <c r="E2227" s="177">
        <v>785172</v>
      </c>
      <c r="F2227" s="177">
        <v>981465</v>
      </c>
      <c r="G2227" s="177">
        <v>1177758</v>
      </c>
      <c r="H2227" s="177">
        <v>334563</v>
      </c>
    </row>
    <row r="2228" spans="3:8" x14ac:dyDescent="0.2">
      <c r="C2228" s="245">
        <v>43427</v>
      </c>
      <c r="D2228" s="177">
        <v>1766636</v>
      </c>
      <c r="E2228" s="177">
        <v>785172</v>
      </c>
      <c r="F2228" s="177">
        <v>981465</v>
      </c>
      <c r="G2228" s="177">
        <v>1177758</v>
      </c>
      <c r="H2228" s="177">
        <v>334563</v>
      </c>
    </row>
    <row r="2229" spans="3:8" x14ac:dyDescent="0.2">
      <c r="C2229" s="245">
        <v>43428</v>
      </c>
      <c r="D2229" s="177">
        <v>1766636</v>
      </c>
      <c r="E2229" s="177">
        <v>785172</v>
      </c>
      <c r="F2229" s="177">
        <v>981465</v>
      </c>
      <c r="G2229" s="177">
        <v>1177758</v>
      </c>
      <c r="H2229" s="177">
        <v>334563</v>
      </c>
    </row>
    <row r="2230" spans="3:8" x14ac:dyDescent="0.2">
      <c r="C2230" s="245">
        <v>43429</v>
      </c>
      <c r="D2230" s="177">
        <v>1766636</v>
      </c>
      <c r="E2230" s="177">
        <v>785172</v>
      </c>
      <c r="F2230" s="177">
        <v>981465</v>
      </c>
      <c r="G2230" s="177">
        <v>1177758</v>
      </c>
      <c r="H2230" s="177">
        <v>334563</v>
      </c>
    </row>
    <row r="2231" spans="3:8" x14ac:dyDescent="0.2">
      <c r="C2231" s="245">
        <v>43430</v>
      </c>
      <c r="D2231" s="177">
        <v>1766636</v>
      </c>
      <c r="E2231" s="177">
        <v>785172</v>
      </c>
      <c r="F2231" s="177">
        <v>981465</v>
      </c>
      <c r="G2231" s="177">
        <v>1177758</v>
      </c>
      <c r="H2231" s="177">
        <v>334563</v>
      </c>
    </row>
    <row r="2232" spans="3:8" x14ac:dyDescent="0.2">
      <c r="C2232" s="245">
        <v>43431</v>
      </c>
      <c r="D2232" s="177">
        <v>1766636</v>
      </c>
      <c r="E2232" s="177">
        <v>785172</v>
      </c>
      <c r="F2232" s="177">
        <v>981465</v>
      </c>
      <c r="G2232" s="177">
        <v>1177758</v>
      </c>
      <c r="H2232" s="177">
        <v>334563</v>
      </c>
    </row>
    <row r="2233" spans="3:8" x14ac:dyDescent="0.2">
      <c r="C2233" s="245">
        <v>43432</v>
      </c>
      <c r="D2233" s="177">
        <v>1766636</v>
      </c>
      <c r="E2233" s="177">
        <v>785172</v>
      </c>
      <c r="F2233" s="177">
        <v>981465</v>
      </c>
      <c r="G2233" s="177">
        <v>1177758</v>
      </c>
      <c r="H2233" s="177">
        <v>334563</v>
      </c>
    </row>
    <row r="2234" spans="3:8" x14ac:dyDescent="0.2">
      <c r="C2234" s="245">
        <v>43433</v>
      </c>
      <c r="D2234" s="177">
        <v>1766636</v>
      </c>
      <c r="E2234" s="177">
        <v>785172</v>
      </c>
      <c r="F2234" s="177">
        <v>981465</v>
      </c>
      <c r="G2234" s="177">
        <v>1177758</v>
      </c>
      <c r="H2234" s="177">
        <v>334563</v>
      </c>
    </row>
    <row r="2235" spans="3:8" x14ac:dyDescent="0.2">
      <c r="C2235" s="245">
        <v>43434</v>
      </c>
      <c r="D2235" s="177">
        <v>1766636</v>
      </c>
      <c r="E2235" s="177">
        <v>785172</v>
      </c>
      <c r="F2235" s="177">
        <v>981465</v>
      </c>
      <c r="G2235" s="177">
        <v>1177758</v>
      </c>
      <c r="H2235" s="177">
        <v>334563</v>
      </c>
    </row>
    <row r="2236" spans="3:8" x14ac:dyDescent="0.2">
      <c r="C2236" s="245">
        <v>43435</v>
      </c>
      <c r="D2236" s="177">
        <v>1766636</v>
      </c>
      <c r="E2236" s="177">
        <v>785172</v>
      </c>
      <c r="F2236" s="177">
        <v>981465</v>
      </c>
      <c r="G2236" s="177">
        <v>1177758</v>
      </c>
      <c r="H2236" s="177">
        <v>334563</v>
      </c>
    </row>
    <row r="2237" spans="3:8" x14ac:dyDescent="0.2">
      <c r="C2237" s="245">
        <v>43436</v>
      </c>
      <c r="D2237" s="177">
        <v>1766636</v>
      </c>
      <c r="E2237" s="177">
        <v>785172</v>
      </c>
      <c r="F2237" s="177">
        <v>981465</v>
      </c>
      <c r="G2237" s="177">
        <v>1177758</v>
      </c>
      <c r="H2237" s="177">
        <v>334563</v>
      </c>
    </row>
    <row r="2238" spans="3:8" x14ac:dyDescent="0.2">
      <c r="C2238" s="245">
        <v>43437</v>
      </c>
      <c r="D2238" s="177">
        <v>1766636</v>
      </c>
      <c r="E2238" s="177">
        <v>785172</v>
      </c>
      <c r="F2238" s="177">
        <v>981465</v>
      </c>
      <c r="G2238" s="177">
        <v>1177758</v>
      </c>
      <c r="H2238" s="177">
        <v>334563</v>
      </c>
    </row>
    <row r="2239" spans="3:8" x14ac:dyDescent="0.2">
      <c r="C2239" s="245">
        <v>43438</v>
      </c>
      <c r="D2239" s="177">
        <v>1766636</v>
      </c>
      <c r="E2239" s="177">
        <v>785172</v>
      </c>
      <c r="F2239" s="177">
        <v>981465</v>
      </c>
      <c r="G2239" s="177">
        <v>1177758</v>
      </c>
      <c r="H2239" s="177">
        <v>334563</v>
      </c>
    </row>
    <row r="2240" spans="3:8" x14ac:dyDescent="0.2">
      <c r="C2240" s="245">
        <v>43439</v>
      </c>
      <c r="D2240" s="177">
        <v>1766636</v>
      </c>
      <c r="E2240" s="177">
        <v>785172</v>
      </c>
      <c r="F2240" s="177">
        <v>981465</v>
      </c>
      <c r="G2240" s="177">
        <v>1177758</v>
      </c>
      <c r="H2240" s="177">
        <v>334563</v>
      </c>
    </row>
    <row r="2241" spans="3:8" x14ac:dyDescent="0.2">
      <c r="C2241" s="245">
        <v>43440</v>
      </c>
      <c r="D2241" s="177">
        <v>1766636</v>
      </c>
      <c r="E2241" s="177">
        <v>785172</v>
      </c>
      <c r="F2241" s="177">
        <v>981465</v>
      </c>
      <c r="G2241" s="177">
        <v>1177758</v>
      </c>
      <c r="H2241" s="177">
        <v>334563</v>
      </c>
    </row>
    <row r="2242" spans="3:8" x14ac:dyDescent="0.2">
      <c r="C2242" s="245">
        <v>43441</v>
      </c>
      <c r="D2242" s="177">
        <v>1766636</v>
      </c>
      <c r="E2242" s="177">
        <v>785172</v>
      </c>
      <c r="F2242" s="177">
        <v>981465</v>
      </c>
      <c r="G2242" s="177">
        <v>1177758</v>
      </c>
      <c r="H2242" s="177">
        <v>334563</v>
      </c>
    </row>
    <row r="2243" spans="3:8" x14ac:dyDescent="0.2">
      <c r="C2243" s="245">
        <v>43442</v>
      </c>
      <c r="D2243" s="177">
        <v>1766636</v>
      </c>
      <c r="E2243" s="177">
        <v>785172</v>
      </c>
      <c r="F2243" s="177">
        <v>981465</v>
      </c>
      <c r="G2243" s="177">
        <v>1177758</v>
      </c>
      <c r="H2243" s="177">
        <v>334563</v>
      </c>
    </row>
    <row r="2244" spans="3:8" x14ac:dyDescent="0.2">
      <c r="C2244" s="245">
        <v>43443</v>
      </c>
      <c r="D2244" s="177">
        <v>1766636</v>
      </c>
      <c r="E2244" s="177">
        <v>785172</v>
      </c>
      <c r="F2244" s="177">
        <v>981465</v>
      </c>
      <c r="G2244" s="177">
        <v>1177758</v>
      </c>
      <c r="H2244" s="177">
        <v>334563</v>
      </c>
    </row>
    <row r="2245" spans="3:8" x14ac:dyDescent="0.2">
      <c r="C2245" s="245">
        <v>43444</v>
      </c>
      <c r="D2245" s="177">
        <v>1766636</v>
      </c>
      <c r="E2245" s="177">
        <v>785172</v>
      </c>
      <c r="F2245" s="177">
        <v>981465</v>
      </c>
      <c r="G2245" s="177">
        <v>1177758</v>
      </c>
      <c r="H2245" s="177">
        <v>334563</v>
      </c>
    </row>
    <row r="2246" spans="3:8" x14ac:dyDescent="0.2">
      <c r="C2246" s="245">
        <v>43445</v>
      </c>
      <c r="D2246" s="177">
        <v>1766636</v>
      </c>
      <c r="E2246" s="177">
        <v>785172</v>
      </c>
      <c r="F2246" s="177">
        <v>981465</v>
      </c>
      <c r="G2246" s="177">
        <v>1177758</v>
      </c>
      <c r="H2246" s="177">
        <v>334563</v>
      </c>
    </row>
    <row r="2247" spans="3:8" x14ac:dyDescent="0.2">
      <c r="C2247" s="245">
        <v>43446</v>
      </c>
      <c r="D2247" s="177">
        <v>1766636</v>
      </c>
      <c r="E2247" s="177">
        <v>785172</v>
      </c>
      <c r="F2247" s="177">
        <v>981465</v>
      </c>
      <c r="G2247" s="177">
        <v>1177758</v>
      </c>
      <c r="H2247" s="177">
        <v>334563</v>
      </c>
    </row>
    <row r="2248" spans="3:8" x14ac:dyDescent="0.2">
      <c r="C2248" s="245">
        <v>43447</v>
      </c>
      <c r="D2248" s="177">
        <v>1766636</v>
      </c>
      <c r="E2248" s="177">
        <v>785172</v>
      </c>
      <c r="F2248" s="177">
        <v>981465</v>
      </c>
      <c r="G2248" s="177">
        <v>1177758</v>
      </c>
      <c r="H2248" s="177">
        <v>334563</v>
      </c>
    </row>
    <row r="2249" spans="3:8" x14ac:dyDescent="0.2">
      <c r="C2249" s="245">
        <v>43448</v>
      </c>
      <c r="D2249" s="177">
        <v>1766636</v>
      </c>
      <c r="E2249" s="177">
        <v>785172</v>
      </c>
      <c r="F2249" s="177">
        <v>981465</v>
      </c>
      <c r="G2249" s="177">
        <v>1177758</v>
      </c>
      <c r="H2249" s="177">
        <v>334563</v>
      </c>
    </row>
    <row r="2250" spans="3:8" x14ac:dyDescent="0.2">
      <c r="C2250" s="245">
        <v>43449</v>
      </c>
      <c r="D2250" s="177">
        <v>1766636</v>
      </c>
      <c r="E2250" s="177">
        <v>785172</v>
      </c>
      <c r="F2250" s="177">
        <v>981465</v>
      </c>
      <c r="G2250" s="177">
        <v>1177758</v>
      </c>
      <c r="H2250" s="177">
        <v>334563</v>
      </c>
    </row>
    <row r="2251" spans="3:8" x14ac:dyDescent="0.2">
      <c r="C2251" s="245">
        <v>43450</v>
      </c>
      <c r="D2251" s="177">
        <v>1766636</v>
      </c>
      <c r="E2251" s="177">
        <v>785172</v>
      </c>
      <c r="F2251" s="177">
        <v>981465</v>
      </c>
      <c r="G2251" s="177">
        <v>1177758</v>
      </c>
      <c r="H2251" s="177">
        <v>334563</v>
      </c>
    </row>
    <row r="2252" spans="3:8" x14ac:dyDescent="0.2">
      <c r="C2252" s="245">
        <v>43451</v>
      </c>
      <c r="D2252" s="177">
        <v>1766636</v>
      </c>
      <c r="E2252" s="177">
        <v>785172</v>
      </c>
      <c r="F2252" s="177">
        <v>981465</v>
      </c>
      <c r="G2252" s="177">
        <v>1177758</v>
      </c>
      <c r="H2252" s="177">
        <v>334563</v>
      </c>
    </row>
    <row r="2253" spans="3:8" x14ac:dyDescent="0.2">
      <c r="C2253" s="245">
        <v>43452</v>
      </c>
      <c r="D2253" s="177">
        <v>1766636</v>
      </c>
      <c r="E2253" s="177">
        <v>785172</v>
      </c>
      <c r="F2253" s="177">
        <v>981465</v>
      </c>
      <c r="G2253" s="177">
        <v>1177758</v>
      </c>
      <c r="H2253" s="177">
        <v>334563</v>
      </c>
    </row>
    <row r="2254" spans="3:8" x14ac:dyDescent="0.2">
      <c r="C2254" s="245">
        <v>43453</v>
      </c>
      <c r="D2254" s="177">
        <v>1766636</v>
      </c>
      <c r="E2254" s="177">
        <v>785172</v>
      </c>
      <c r="F2254" s="177">
        <v>981465</v>
      </c>
      <c r="G2254" s="177">
        <v>1177758</v>
      </c>
      <c r="H2254" s="177">
        <v>334563</v>
      </c>
    </row>
    <row r="2255" spans="3:8" x14ac:dyDescent="0.2">
      <c r="C2255" s="245">
        <v>43454</v>
      </c>
      <c r="D2255" s="177">
        <v>1766636</v>
      </c>
      <c r="E2255" s="177">
        <v>785172</v>
      </c>
      <c r="F2255" s="177">
        <v>981465</v>
      </c>
      <c r="G2255" s="177">
        <v>1177758</v>
      </c>
      <c r="H2255" s="177">
        <v>334563</v>
      </c>
    </row>
    <row r="2256" spans="3:8" x14ac:dyDescent="0.2">
      <c r="C2256" s="245">
        <v>43455</v>
      </c>
      <c r="D2256" s="177">
        <v>1766636</v>
      </c>
      <c r="E2256" s="177">
        <v>785172</v>
      </c>
      <c r="F2256" s="177">
        <v>981465</v>
      </c>
      <c r="G2256" s="177">
        <v>1177758</v>
      </c>
      <c r="H2256" s="177">
        <v>334563</v>
      </c>
    </row>
    <row r="2257" spans="3:8" x14ac:dyDescent="0.2">
      <c r="C2257" s="245">
        <v>43456</v>
      </c>
      <c r="D2257" s="177">
        <v>1766636</v>
      </c>
      <c r="E2257" s="177">
        <v>785172</v>
      </c>
      <c r="F2257" s="177">
        <v>981465</v>
      </c>
      <c r="G2257" s="177">
        <v>1177758</v>
      </c>
      <c r="H2257" s="177">
        <v>334563</v>
      </c>
    </row>
    <row r="2258" spans="3:8" x14ac:dyDescent="0.2">
      <c r="C2258" s="245">
        <v>43457</v>
      </c>
      <c r="D2258" s="177">
        <v>1766636</v>
      </c>
      <c r="E2258" s="177">
        <v>785172</v>
      </c>
      <c r="F2258" s="177">
        <v>981465</v>
      </c>
      <c r="G2258" s="177">
        <v>1177758</v>
      </c>
      <c r="H2258" s="177">
        <v>334563</v>
      </c>
    </row>
    <row r="2259" spans="3:8" x14ac:dyDescent="0.2">
      <c r="C2259" s="245">
        <v>43458</v>
      </c>
      <c r="D2259" s="177">
        <v>1766636</v>
      </c>
      <c r="E2259" s="177">
        <v>785172</v>
      </c>
      <c r="F2259" s="177">
        <v>981465</v>
      </c>
      <c r="G2259" s="177">
        <v>1177758</v>
      </c>
      <c r="H2259" s="177">
        <v>334563</v>
      </c>
    </row>
    <row r="2260" spans="3:8" x14ac:dyDescent="0.2">
      <c r="C2260" s="245">
        <v>43459</v>
      </c>
      <c r="D2260" s="177">
        <v>1766636</v>
      </c>
      <c r="E2260" s="177">
        <v>785172</v>
      </c>
      <c r="F2260" s="177">
        <v>981465</v>
      </c>
      <c r="G2260" s="177">
        <v>1177758</v>
      </c>
      <c r="H2260" s="177">
        <v>334563</v>
      </c>
    </row>
    <row r="2261" spans="3:8" x14ac:dyDescent="0.2">
      <c r="C2261" s="245">
        <v>43460</v>
      </c>
      <c r="D2261" s="177">
        <v>1766636</v>
      </c>
      <c r="E2261" s="177">
        <v>785172</v>
      </c>
      <c r="F2261" s="177">
        <v>981465</v>
      </c>
      <c r="G2261" s="177">
        <v>1177758</v>
      </c>
      <c r="H2261" s="177">
        <v>334563</v>
      </c>
    </row>
    <row r="2262" spans="3:8" x14ac:dyDescent="0.2">
      <c r="C2262" s="245">
        <v>43461</v>
      </c>
      <c r="D2262" s="177">
        <v>1766636</v>
      </c>
      <c r="E2262" s="177">
        <v>785172</v>
      </c>
      <c r="F2262" s="177">
        <v>981465</v>
      </c>
      <c r="G2262" s="177">
        <v>1177758</v>
      </c>
      <c r="H2262" s="177">
        <v>334563</v>
      </c>
    </row>
    <row r="2263" spans="3:8" x14ac:dyDescent="0.2">
      <c r="C2263" s="245">
        <v>43462</v>
      </c>
      <c r="D2263" s="177">
        <v>1766636</v>
      </c>
      <c r="E2263" s="177">
        <v>785172</v>
      </c>
      <c r="F2263" s="177">
        <v>981465</v>
      </c>
      <c r="G2263" s="177">
        <v>1177758</v>
      </c>
      <c r="H2263" s="177">
        <v>334563</v>
      </c>
    </row>
    <row r="2264" spans="3:8" x14ac:dyDescent="0.2">
      <c r="C2264" s="245">
        <v>43463</v>
      </c>
      <c r="D2264" s="177">
        <v>1766636</v>
      </c>
      <c r="E2264" s="177">
        <v>785172</v>
      </c>
      <c r="F2264" s="177">
        <v>981465</v>
      </c>
      <c r="G2264" s="177">
        <v>1177758</v>
      </c>
      <c r="H2264" s="177">
        <v>334563</v>
      </c>
    </row>
    <row r="2265" spans="3:8" x14ac:dyDescent="0.2">
      <c r="C2265" s="245">
        <v>43464</v>
      </c>
      <c r="D2265" s="177">
        <v>1766636</v>
      </c>
      <c r="E2265" s="177">
        <v>785172</v>
      </c>
      <c r="F2265" s="177">
        <v>981465</v>
      </c>
      <c r="G2265" s="177">
        <v>1177758</v>
      </c>
      <c r="H2265" s="177">
        <v>334563</v>
      </c>
    </row>
    <row r="2266" spans="3:8" x14ac:dyDescent="0.2">
      <c r="C2266" s="245">
        <v>43465</v>
      </c>
      <c r="D2266" s="177">
        <v>1766636</v>
      </c>
      <c r="E2266" s="177">
        <v>785172</v>
      </c>
      <c r="F2266" s="177">
        <v>981465</v>
      </c>
      <c r="G2266" s="177">
        <v>1177758</v>
      </c>
      <c r="H2266" s="177">
        <v>334563</v>
      </c>
    </row>
    <row r="2267" spans="3:8" x14ac:dyDescent="0.2">
      <c r="C2267" s="245">
        <v>43466</v>
      </c>
      <c r="D2267" s="177">
        <v>1766636</v>
      </c>
      <c r="E2267" s="177">
        <v>785172</v>
      </c>
      <c r="F2267" s="177">
        <v>981465</v>
      </c>
      <c r="G2267" s="177">
        <v>1177758</v>
      </c>
      <c r="H2267" s="177">
        <v>334563</v>
      </c>
    </row>
    <row r="2268" spans="3:8" x14ac:dyDescent="0.2">
      <c r="C2268" s="245">
        <v>43467</v>
      </c>
      <c r="D2268" s="177">
        <v>1766636</v>
      </c>
      <c r="E2268" s="177">
        <v>785172</v>
      </c>
      <c r="F2268" s="177">
        <v>981465</v>
      </c>
      <c r="G2268" s="177">
        <v>1177758</v>
      </c>
      <c r="H2268" s="177">
        <v>334563</v>
      </c>
    </row>
    <row r="2269" spans="3:8" x14ac:dyDescent="0.2">
      <c r="C2269" s="245">
        <v>43468</v>
      </c>
      <c r="D2269" s="177">
        <v>1766636</v>
      </c>
      <c r="E2269" s="177">
        <v>785172</v>
      </c>
      <c r="F2269" s="177">
        <v>981465</v>
      </c>
      <c r="G2269" s="177">
        <v>1177758</v>
      </c>
      <c r="H2269" s="177">
        <v>334563</v>
      </c>
    </row>
    <row r="2270" spans="3:8" x14ac:dyDescent="0.2">
      <c r="C2270" s="245">
        <v>43469</v>
      </c>
      <c r="D2270" s="177">
        <v>1766636</v>
      </c>
      <c r="E2270" s="177">
        <v>785172</v>
      </c>
      <c r="F2270" s="177">
        <v>981465</v>
      </c>
      <c r="G2270" s="177">
        <v>1177758</v>
      </c>
      <c r="H2270" s="177">
        <v>334563</v>
      </c>
    </row>
    <row r="2271" spans="3:8" x14ac:dyDescent="0.2">
      <c r="C2271" s="245">
        <v>43470</v>
      </c>
      <c r="D2271" s="177">
        <v>1766636</v>
      </c>
      <c r="E2271" s="177">
        <v>785172</v>
      </c>
      <c r="F2271" s="177">
        <v>981465</v>
      </c>
      <c r="G2271" s="177">
        <v>1177758</v>
      </c>
      <c r="H2271" s="177">
        <v>334563</v>
      </c>
    </row>
    <row r="2272" spans="3:8" x14ac:dyDescent="0.2">
      <c r="C2272" s="245">
        <v>43471</v>
      </c>
      <c r="D2272" s="177">
        <v>1766636</v>
      </c>
      <c r="E2272" s="177">
        <v>785172</v>
      </c>
      <c r="F2272" s="177">
        <v>981465</v>
      </c>
      <c r="G2272" s="177">
        <v>1177758</v>
      </c>
      <c r="H2272" s="177">
        <v>334563</v>
      </c>
    </row>
    <row r="2273" spans="3:8" x14ac:dyDescent="0.2">
      <c r="C2273" s="245">
        <v>43472</v>
      </c>
      <c r="D2273" s="177">
        <v>1766636</v>
      </c>
      <c r="E2273" s="177">
        <v>785172</v>
      </c>
      <c r="F2273" s="177">
        <v>981465</v>
      </c>
      <c r="G2273" s="177">
        <v>1177758</v>
      </c>
      <c r="H2273" s="177">
        <v>334563</v>
      </c>
    </row>
    <row r="2274" spans="3:8" x14ac:dyDescent="0.2">
      <c r="C2274" s="245">
        <v>43473</v>
      </c>
      <c r="D2274" s="177">
        <v>1766636</v>
      </c>
      <c r="E2274" s="177">
        <v>785172</v>
      </c>
      <c r="F2274" s="177">
        <v>981465</v>
      </c>
      <c r="G2274" s="177">
        <v>1177758</v>
      </c>
      <c r="H2274" s="177">
        <v>334563</v>
      </c>
    </row>
    <row r="2275" spans="3:8" x14ac:dyDescent="0.2">
      <c r="C2275" s="245">
        <v>43474</v>
      </c>
      <c r="D2275" s="177">
        <v>1766636</v>
      </c>
      <c r="E2275" s="177">
        <v>785172</v>
      </c>
      <c r="F2275" s="177">
        <v>981465</v>
      </c>
      <c r="G2275" s="177">
        <v>1177758</v>
      </c>
      <c r="H2275" s="177">
        <v>334563</v>
      </c>
    </row>
    <row r="2276" spans="3:8" x14ac:dyDescent="0.2">
      <c r="C2276" s="245">
        <v>43475</v>
      </c>
      <c r="D2276" s="177">
        <v>1766636</v>
      </c>
      <c r="E2276" s="177">
        <v>785172</v>
      </c>
      <c r="F2276" s="177">
        <v>981465</v>
      </c>
      <c r="G2276" s="177">
        <v>1177758</v>
      </c>
      <c r="H2276" s="177">
        <v>334563</v>
      </c>
    </row>
    <row r="2277" spans="3:8" x14ac:dyDescent="0.2">
      <c r="C2277" s="245">
        <v>43476</v>
      </c>
      <c r="D2277" s="177">
        <v>1766636</v>
      </c>
      <c r="E2277" s="177">
        <v>785172</v>
      </c>
      <c r="F2277" s="177">
        <v>981465</v>
      </c>
      <c r="G2277" s="177">
        <v>1177758</v>
      </c>
      <c r="H2277" s="177">
        <v>334563</v>
      </c>
    </row>
    <row r="2278" spans="3:8" x14ac:dyDescent="0.2">
      <c r="C2278" s="245">
        <v>43477</v>
      </c>
      <c r="D2278" s="177">
        <v>1766636</v>
      </c>
      <c r="E2278" s="177">
        <v>785172</v>
      </c>
      <c r="F2278" s="177">
        <v>981465</v>
      </c>
      <c r="G2278" s="177">
        <v>1177758</v>
      </c>
      <c r="H2278" s="177">
        <v>334563</v>
      </c>
    </row>
    <row r="2279" spans="3:8" x14ac:dyDescent="0.2">
      <c r="C2279" s="245">
        <v>43478</v>
      </c>
      <c r="D2279" s="177">
        <v>1766636</v>
      </c>
      <c r="E2279" s="177">
        <v>785172</v>
      </c>
      <c r="F2279" s="177">
        <v>981465</v>
      </c>
      <c r="G2279" s="177">
        <v>1177758</v>
      </c>
      <c r="H2279" s="177">
        <v>334563</v>
      </c>
    </row>
    <row r="2280" spans="3:8" x14ac:dyDescent="0.2">
      <c r="C2280" s="245">
        <v>43479</v>
      </c>
      <c r="D2280" s="177">
        <v>1766636</v>
      </c>
      <c r="E2280" s="177">
        <v>785172</v>
      </c>
      <c r="F2280" s="177">
        <v>981465</v>
      </c>
      <c r="G2280" s="177">
        <v>1177758</v>
      </c>
      <c r="H2280" s="177">
        <v>334563</v>
      </c>
    </row>
    <row r="2281" spans="3:8" x14ac:dyDescent="0.2">
      <c r="C2281" s="245">
        <v>43480</v>
      </c>
      <c r="D2281" s="177">
        <v>1766636</v>
      </c>
      <c r="E2281" s="177">
        <v>785172</v>
      </c>
      <c r="F2281" s="177">
        <v>981465</v>
      </c>
      <c r="G2281" s="177">
        <v>1177758</v>
      </c>
      <c r="H2281" s="177">
        <v>334563</v>
      </c>
    </row>
    <row r="2282" spans="3:8" x14ac:dyDescent="0.2">
      <c r="C2282" s="245">
        <v>43481</v>
      </c>
      <c r="D2282" s="177">
        <v>1766636</v>
      </c>
      <c r="E2282" s="177">
        <v>785172</v>
      </c>
      <c r="F2282" s="177">
        <v>981465</v>
      </c>
      <c r="G2282" s="177">
        <v>1177758</v>
      </c>
      <c r="H2282" s="177">
        <v>334563</v>
      </c>
    </row>
    <row r="2283" spans="3:8" x14ac:dyDescent="0.2">
      <c r="C2283" s="245">
        <v>43482</v>
      </c>
      <c r="D2283" s="177">
        <v>1766636</v>
      </c>
      <c r="E2283" s="177">
        <v>785172</v>
      </c>
      <c r="F2283" s="177">
        <v>981465</v>
      </c>
      <c r="G2283" s="177">
        <v>1177758</v>
      </c>
      <c r="H2283" s="177">
        <v>334563</v>
      </c>
    </row>
    <row r="2284" spans="3:8" x14ac:dyDescent="0.2">
      <c r="C2284" s="245">
        <v>43483</v>
      </c>
      <c r="D2284" s="177">
        <v>1766636</v>
      </c>
      <c r="E2284" s="177">
        <v>785172</v>
      </c>
      <c r="F2284" s="177">
        <v>981465</v>
      </c>
      <c r="G2284" s="177">
        <v>1177758</v>
      </c>
      <c r="H2284" s="177">
        <v>334563</v>
      </c>
    </row>
    <row r="2285" spans="3:8" x14ac:dyDescent="0.2">
      <c r="C2285" s="245">
        <v>43484</v>
      </c>
      <c r="D2285" s="177">
        <v>1766636</v>
      </c>
      <c r="E2285" s="177">
        <v>785172</v>
      </c>
      <c r="F2285" s="177">
        <v>981465</v>
      </c>
      <c r="G2285" s="177">
        <v>1177758</v>
      </c>
      <c r="H2285" s="177">
        <v>334563</v>
      </c>
    </row>
    <row r="2286" spans="3:8" x14ac:dyDescent="0.2">
      <c r="C2286" s="245">
        <v>43485</v>
      </c>
      <c r="D2286" s="177">
        <v>1766636</v>
      </c>
      <c r="E2286" s="177">
        <v>785172</v>
      </c>
      <c r="F2286" s="177">
        <v>981465</v>
      </c>
      <c r="G2286" s="177">
        <v>1177758</v>
      </c>
      <c r="H2286" s="177">
        <v>334563</v>
      </c>
    </row>
    <row r="2287" spans="3:8" x14ac:dyDescent="0.2">
      <c r="C2287" s="245">
        <v>43486</v>
      </c>
      <c r="D2287" s="177">
        <v>1766636</v>
      </c>
      <c r="E2287" s="177">
        <v>785172</v>
      </c>
      <c r="F2287" s="177">
        <v>981465</v>
      </c>
      <c r="G2287" s="177">
        <v>1177758</v>
      </c>
      <c r="H2287" s="177">
        <v>334563</v>
      </c>
    </row>
    <row r="2288" spans="3:8" x14ac:dyDescent="0.2">
      <c r="C2288" s="245">
        <v>43487</v>
      </c>
      <c r="D2288" s="177">
        <v>1766636</v>
      </c>
      <c r="E2288" s="177">
        <v>785172</v>
      </c>
      <c r="F2288" s="177">
        <v>981465</v>
      </c>
      <c r="G2288" s="177">
        <v>1177758</v>
      </c>
      <c r="H2288" s="177">
        <v>334563</v>
      </c>
    </row>
    <row r="2289" spans="3:8" x14ac:dyDescent="0.2">
      <c r="C2289" s="245">
        <v>43488</v>
      </c>
      <c r="D2289" s="177">
        <v>1766636</v>
      </c>
      <c r="E2289" s="177">
        <v>785172</v>
      </c>
      <c r="F2289" s="177">
        <v>981465</v>
      </c>
      <c r="G2289" s="177">
        <v>1177758</v>
      </c>
      <c r="H2289" s="177">
        <v>334563</v>
      </c>
    </row>
    <row r="2290" spans="3:8" x14ac:dyDescent="0.2">
      <c r="C2290" s="245">
        <v>43489</v>
      </c>
      <c r="D2290" s="177">
        <v>1766636</v>
      </c>
      <c r="E2290" s="177">
        <v>785172</v>
      </c>
      <c r="F2290" s="177">
        <v>981465</v>
      </c>
      <c r="G2290" s="177">
        <v>1177758</v>
      </c>
      <c r="H2290" s="177">
        <v>334563</v>
      </c>
    </row>
    <row r="2291" spans="3:8" x14ac:dyDescent="0.2">
      <c r="C2291" s="245">
        <v>43490</v>
      </c>
      <c r="D2291" s="177">
        <v>1766636</v>
      </c>
      <c r="E2291" s="177">
        <v>785172</v>
      </c>
      <c r="F2291" s="177">
        <v>981465</v>
      </c>
      <c r="G2291" s="177">
        <v>1177758</v>
      </c>
      <c r="H2291" s="177">
        <v>334563</v>
      </c>
    </row>
    <row r="2292" spans="3:8" x14ac:dyDescent="0.2">
      <c r="C2292" s="245">
        <v>43491</v>
      </c>
      <c r="D2292" s="177">
        <v>1766636</v>
      </c>
      <c r="E2292" s="177">
        <v>785172</v>
      </c>
      <c r="F2292" s="177">
        <v>981465</v>
      </c>
      <c r="G2292" s="177">
        <v>1177758</v>
      </c>
      <c r="H2292" s="177">
        <v>334563</v>
      </c>
    </row>
    <row r="2293" spans="3:8" x14ac:dyDescent="0.2">
      <c r="C2293" s="245">
        <v>43492</v>
      </c>
      <c r="D2293" s="177">
        <v>1766636</v>
      </c>
      <c r="E2293" s="177">
        <v>785172</v>
      </c>
      <c r="F2293" s="177">
        <v>981465</v>
      </c>
      <c r="G2293" s="177">
        <v>1177758</v>
      </c>
      <c r="H2293" s="177">
        <v>334563</v>
      </c>
    </row>
    <row r="2294" spans="3:8" x14ac:dyDescent="0.2">
      <c r="C2294" s="245">
        <v>43493</v>
      </c>
      <c r="D2294" s="177">
        <v>1766636</v>
      </c>
      <c r="E2294" s="177">
        <v>785172</v>
      </c>
      <c r="F2294" s="177">
        <v>981465</v>
      </c>
      <c r="G2294" s="177">
        <v>1177758</v>
      </c>
      <c r="H2294" s="177">
        <v>334563</v>
      </c>
    </row>
    <row r="2295" spans="3:8" x14ac:dyDescent="0.2">
      <c r="C2295" s="245">
        <v>43494</v>
      </c>
      <c r="D2295" s="177">
        <v>1766636</v>
      </c>
      <c r="E2295" s="177">
        <v>785172</v>
      </c>
      <c r="F2295" s="177">
        <v>981465</v>
      </c>
      <c r="G2295" s="177">
        <v>1177758</v>
      </c>
      <c r="H2295" s="177">
        <v>334563</v>
      </c>
    </row>
    <row r="2296" spans="3:8" x14ac:dyDescent="0.2">
      <c r="C2296" s="245">
        <v>43495</v>
      </c>
      <c r="D2296" s="177">
        <v>1766636</v>
      </c>
      <c r="E2296" s="177">
        <v>785172</v>
      </c>
      <c r="F2296" s="177">
        <v>981465</v>
      </c>
      <c r="G2296" s="177">
        <v>1177758</v>
      </c>
      <c r="H2296" s="177">
        <v>334563</v>
      </c>
    </row>
    <row r="2297" spans="3:8" x14ac:dyDescent="0.2">
      <c r="C2297" s="245">
        <v>43496</v>
      </c>
      <c r="D2297" s="177">
        <v>1766636</v>
      </c>
      <c r="E2297" s="177">
        <v>785172</v>
      </c>
      <c r="F2297" s="177">
        <v>981465</v>
      </c>
      <c r="G2297" s="177">
        <v>1177758</v>
      </c>
      <c r="H2297" s="177">
        <v>334563</v>
      </c>
    </row>
    <row r="2298" spans="3:8" x14ac:dyDescent="0.2">
      <c r="C2298" s="245">
        <v>43497</v>
      </c>
      <c r="D2298" s="177">
        <v>1766636</v>
      </c>
      <c r="E2298" s="177">
        <v>785172</v>
      </c>
      <c r="F2298" s="177">
        <v>981465</v>
      </c>
      <c r="G2298" s="177">
        <v>1177758</v>
      </c>
      <c r="H2298" s="177">
        <v>334563</v>
      </c>
    </row>
    <row r="2299" spans="3:8" x14ac:dyDescent="0.2">
      <c r="C2299" s="245">
        <v>43498</v>
      </c>
      <c r="D2299" s="177">
        <v>1766636</v>
      </c>
      <c r="E2299" s="177">
        <v>785172</v>
      </c>
      <c r="F2299" s="177">
        <v>981465</v>
      </c>
      <c r="G2299" s="177">
        <v>1177758</v>
      </c>
      <c r="H2299" s="177">
        <v>334563</v>
      </c>
    </row>
    <row r="2300" spans="3:8" x14ac:dyDescent="0.2">
      <c r="C2300" s="245">
        <v>43499</v>
      </c>
      <c r="D2300" s="177">
        <v>1766636</v>
      </c>
      <c r="E2300" s="177">
        <v>785172</v>
      </c>
      <c r="F2300" s="177">
        <v>981465</v>
      </c>
      <c r="G2300" s="177">
        <v>1177758</v>
      </c>
      <c r="H2300" s="177">
        <v>334563</v>
      </c>
    </row>
    <row r="2301" spans="3:8" x14ac:dyDescent="0.2">
      <c r="C2301" s="245">
        <v>43500</v>
      </c>
      <c r="D2301" s="177">
        <v>1766636</v>
      </c>
      <c r="E2301" s="177">
        <v>785172</v>
      </c>
      <c r="F2301" s="177">
        <v>981465</v>
      </c>
      <c r="G2301" s="177">
        <v>1177758</v>
      </c>
      <c r="H2301" s="177">
        <v>334563</v>
      </c>
    </row>
    <row r="2302" spans="3:8" x14ac:dyDescent="0.2">
      <c r="C2302" s="245">
        <v>43501</v>
      </c>
      <c r="D2302" s="177">
        <v>1766636</v>
      </c>
      <c r="E2302" s="177">
        <v>785172</v>
      </c>
      <c r="F2302" s="177">
        <v>981465</v>
      </c>
      <c r="G2302" s="177">
        <v>1177758</v>
      </c>
      <c r="H2302" s="177">
        <v>334563</v>
      </c>
    </row>
    <row r="2303" spans="3:8" x14ac:dyDescent="0.2">
      <c r="C2303" s="245">
        <v>43502</v>
      </c>
      <c r="D2303" s="177">
        <v>1766636</v>
      </c>
      <c r="E2303" s="177">
        <v>785172</v>
      </c>
      <c r="F2303" s="177">
        <v>981465</v>
      </c>
      <c r="G2303" s="177">
        <v>1177758</v>
      </c>
      <c r="H2303" s="177">
        <v>334563</v>
      </c>
    </row>
    <row r="2304" spans="3:8" x14ac:dyDescent="0.2">
      <c r="C2304" s="245">
        <v>43503</v>
      </c>
      <c r="D2304" s="177">
        <v>1766636</v>
      </c>
      <c r="E2304" s="177">
        <v>785172</v>
      </c>
      <c r="F2304" s="177">
        <v>981465</v>
      </c>
      <c r="G2304" s="177">
        <v>1177758</v>
      </c>
      <c r="H2304" s="177">
        <v>334563</v>
      </c>
    </row>
    <row r="2305" spans="3:8" x14ac:dyDescent="0.2">
      <c r="C2305" s="245">
        <v>43504</v>
      </c>
      <c r="D2305" s="177">
        <v>1766636</v>
      </c>
      <c r="E2305" s="177">
        <v>785172</v>
      </c>
      <c r="F2305" s="177">
        <v>981465</v>
      </c>
      <c r="G2305" s="177">
        <v>1177758</v>
      </c>
      <c r="H2305" s="177">
        <v>334563</v>
      </c>
    </row>
    <row r="2306" spans="3:8" x14ac:dyDescent="0.2">
      <c r="C2306" s="245">
        <v>43505</v>
      </c>
      <c r="D2306" s="177">
        <v>1766636</v>
      </c>
      <c r="E2306" s="177">
        <v>785172</v>
      </c>
      <c r="F2306" s="177">
        <v>981465</v>
      </c>
      <c r="G2306" s="177">
        <v>1177758</v>
      </c>
      <c r="H2306" s="177">
        <v>334563</v>
      </c>
    </row>
    <row r="2307" spans="3:8" x14ac:dyDescent="0.2">
      <c r="C2307" s="245">
        <v>43506</v>
      </c>
      <c r="D2307" s="177">
        <v>1766636</v>
      </c>
      <c r="E2307" s="177">
        <v>785172</v>
      </c>
      <c r="F2307" s="177">
        <v>981465</v>
      </c>
      <c r="G2307" s="177">
        <v>1177758</v>
      </c>
      <c r="H2307" s="177">
        <v>334563</v>
      </c>
    </row>
    <row r="2308" spans="3:8" x14ac:dyDescent="0.2">
      <c r="C2308" s="245">
        <v>43507</v>
      </c>
      <c r="D2308" s="177">
        <v>1766636</v>
      </c>
      <c r="E2308" s="177">
        <v>785172</v>
      </c>
      <c r="F2308" s="177">
        <v>981465</v>
      </c>
      <c r="G2308" s="177">
        <v>1177758</v>
      </c>
      <c r="H2308" s="177">
        <v>334563</v>
      </c>
    </row>
    <row r="2309" spans="3:8" x14ac:dyDescent="0.2">
      <c r="C2309" s="245">
        <v>43508</v>
      </c>
      <c r="D2309" s="177">
        <v>1766636</v>
      </c>
      <c r="E2309" s="177">
        <v>785172</v>
      </c>
      <c r="F2309" s="177">
        <v>981465</v>
      </c>
      <c r="G2309" s="177">
        <v>1177758</v>
      </c>
      <c r="H2309" s="177">
        <v>334563</v>
      </c>
    </row>
    <row r="2310" spans="3:8" x14ac:dyDescent="0.2">
      <c r="C2310" s="245">
        <v>43509</v>
      </c>
      <c r="D2310" s="177">
        <v>1766636</v>
      </c>
      <c r="E2310" s="177">
        <v>785172</v>
      </c>
      <c r="F2310" s="177">
        <v>981465</v>
      </c>
      <c r="G2310" s="177">
        <v>1177758</v>
      </c>
      <c r="H2310" s="177">
        <v>334563</v>
      </c>
    </row>
    <row r="2311" spans="3:8" x14ac:dyDescent="0.2">
      <c r="C2311" s="245">
        <v>43510</v>
      </c>
      <c r="D2311" s="177">
        <v>1766636</v>
      </c>
      <c r="E2311" s="177">
        <v>785172</v>
      </c>
      <c r="F2311" s="177">
        <v>981465</v>
      </c>
      <c r="G2311" s="177">
        <v>1177758</v>
      </c>
      <c r="H2311" s="177">
        <v>334563</v>
      </c>
    </row>
    <row r="2312" spans="3:8" x14ac:dyDescent="0.2">
      <c r="C2312" s="245">
        <v>43511</v>
      </c>
      <c r="D2312" s="177">
        <v>1766636</v>
      </c>
      <c r="E2312" s="177">
        <v>785172</v>
      </c>
      <c r="F2312" s="177">
        <v>981465</v>
      </c>
      <c r="G2312" s="177">
        <v>1177758</v>
      </c>
      <c r="H2312" s="177">
        <v>334563</v>
      </c>
    </row>
    <row r="2313" spans="3:8" x14ac:dyDescent="0.2">
      <c r="C2313" s="245">
        <v>43512</v>
      </c>
      <c r="D2313" s="177">
        <v>1766636</v>
      </c>
      <c r="E2313" s="177">
        <v>785172</v>
      </c>
      <c r="F2313" s="177">
        <v>981465</v>
      </c>
      <c r="G2313" s="177">
        <v>1177758</v>
      </c>
      <c r="H2313" s="177">
        <v>334563</v>
      </c>
    </row>
    <row r="2314" spans="3:8" x14ac:dyDescent="0.2">
      <c r="C2314" s="245">
        <v>43513</v>
      </c>
      <c r="D2314" s="177">
        <v>1766636</v>
      </c>
      <c r="E2314" s="177">
        <v>785172</v>
      </c>
      <c r="F2314" s="177">
        <v>981465</v>
      </c>
      <c r="G2314" s="177">
        <v>1177758</v>
      </c>
      <c r="H2314" s="177">
        <v>334563</v>
      </c>
    </row>
    <row r="2315" spans="3:8" x14ac:dyDescent="0.2">
      <c r="C2315" s="245">
        <v>43514</v>
      </c>
      <c r="D2315" s="177">
        <v>1766636</v>
      </c>
      <c r="E2315" s="177">
        <v>785172</v>
      </c>
      <c r="F2315" s="177">
        <v>981465</v>
      </c>
      <c r="G2315" s="177">
        <v>1177758</v>
      </c>
      <c r="H2315" s="177">
        <v>334563</v>
      </c>
    </row>
    <row r="2316" spans="3:8" x14ac:dyDescent="0.2">
      <c r="C2316" s="245">
        <v>43515</v>
      </c>
      <c r="D2316" s="177">
        <v>1766636</v>
      </c>
      <c r="E2316" s="177">
        <v>785172</v>
      </c>
      <c r="F2316" s="177">
        <v>981465</v>
      </c>
      <c r="G2316" s="177">
        <v>1177758</v>
      </c>
      <c r="H2316" s="177">
        <v>334563</v>
      </c>
    </row>
    <row r="2317" spans="3:8" x14ac:dyDescent="0.2">
      <c r="C2317" s="245">
        <v>43516</v>
      </c>
      <c r="D2317" s="177">
        <v>1766636</v>
      </c>
      <c r="E2317" s="177">
        <v>785172</v>
      </c>
      <c r="F2317" s="177">
        <v>981465</v>
      </c>
      <c r="G2317" s="177">
        <v>1177758</v>
      </c>
      <c r="H2317" s="177">
        <v>334563</v>
      </c>
    </row>
    <row r="2318" spans="3:8" x14ac:dyDescent="0.2">
      <c r="C2318" s="245">
        <v>43517</v>
      </c>
      <c r="D2318" s="177">
        <v>1766636</v>
      </c>
      <c r="E2318" s="177">
        <v>785172</v>
      </c>
      <c r="F2318" s="177">
        <v>981465</v>
      </c>
      <c r="G2318" s="177">
        <v>1177758</v>
      </c>
      <c r="H2318" s="177">
        <v>334563</v>
      </c>
    </row>
    <row r="2319" spans="3:8" x14ac:dyDescent="0.2">
      <c r="C2319" s="245">
        <v>43518</v>
      </c>
      <c r="D2319" s="177">
        <v>1766636</v>
      </c>
      <c r="E2319" s="177">
        <v>785172</v>
      </c>
      <c r="F2319" s="177">
        <v>981465</v>
      </c>
      <c r="G2319" s="177">
        <v>1177758</v>
      </c>
      <c r="H2319" s="177">
        <v>334563</v>
      </c>
    </row>
    <row r="2320" spans="3:8" x14ac:dyDescent="0.2">
      <c r="C2320" s="245">
        <v>43519</v>
      </c>
      <c r="D2320" s="177">
        <v>1766636</v>
      </c>
      <c r="E2320" s="177">
        <v>785172</v>
      </c>
      <c r="F2320" s="177">
        <v>981465</v>
      </c>
      <c r="G2320" s="177">
        <v>1177758</v>
      </c>
      <c r="H2320" s="177">
        <v>334563</v>
      </c>
    </row>
    <row r="2321" spans="3:8" x14ac:dyDescent="0.2">
      <c r="C2321" s="245">
        <v>43520</v>
      </c>
      <c r="D2321" s="177">
        <v>1766636</v>
      </c>
      <c r="E2321" s="177">
        <v>785172</v>
      </c>
      <c r="F2321" s="177">
        <v>981465</v>
      </c>
      <c r="G2321" s="177">
        <v>1177758</v>
      </c>
      <c r="H2321" s="177">
        <v>334563</v>
      </c>
    </row>
    <row r="2322" spans="3:8" x14ac:dyDescent="0.2">
      <c r="C2322" s="245">
        <v>43521</v>
      </c>
      <c r="D2322" s="177">
        <v>1766636</v>
      </c>
      <c r="E2322" s="177">
        <v>785172</v>
      </c>
      <c r="F2322" s="177">
        <v>981465</v>
      </c>
      <c r="G2322" s="177">
        <v>1177758</v>
      </c>
      <c r="H2322" s="177">
        <v>334563</v>
      </c>
    </row>
    <row r="2323" spans="3:8" x14ac:dyDescent="0.2">
      <c r="C2323" s="245">
        <v>43522</v>
      </c>
      <c r="D2323" s="177">
        <v>1766636</v>
      </c>
      <c r="E2323" s="177">
        <v>785172</v>
      </c>
      <c r="F2323" s="177">
        <v>981465</v>
      </c>
      <c r="G2323" s="177">
        <v>1177758</v>
      </c>
      <c r="H2323" s="177">
        <v>334563</v>
      </c>
    </row>
    <row r="2324" spans="3:8" x14ac:dyDescent="0.2">
      <c r="C2324" s="245">
        <v>43523</v>
      </c>
      <c r="D2324" s="177">
        <v>1766636</v>
      </c>
      <c r="E2324" s="177">
        <v>785172</v>
      </c>
      <c r="F2324" s="177">
        <v>981465</v>
      </c>
      <c r="G2324" s="177">
        <v>1177758</v>
      </c>
      <c r="H2324" s="177">
        <v>334563</v>
      </c>
    </row>
    <row r="2325" spans="3:8" x14ac:dyDescent="0.2">
      <c r="C2325" s="245">
        <v>43524</v>
      </c>
      <c r="D2325" s="177">
        <v>1766636</v>
      </c>
      <c r="E2325" s="177">
        <v>785172</v>
      </c>
      <c r="F2325" s="177">
        <v>981465</v>
      </c>
      <c r="G2325" s="177">
        <v>1177758</v>
      </c>
      <c r="H2325" s="177">
        <v>334563</v>
      </c>
    </row>
    <row r="2326" spans="3:8" x14ac:dyDescent="0.2">
      <c r="C2326" s="153"/>
      <c r="D2326" s="177"/>
      <c r="E2326" s="177"/>
      <c r="F2326" s="177"/>
      <c r="G2326" s="177"/>
      <c r="H2326" s="177"/>
    </row>
    <row r="2327" spans="3:8" x14ac:dyDescent="0.2">
      <c r="C2327" s="153"/>
      <c r="D2327" s="177"/>
      <c r="E2327" s="177"/>
      <c r="F2327" s="177"/>
      <c r="G2327" s="177"/>
      <c r="H2327" s="177"/>
    </row>
    <row r="2328" spans="3:8" x14ac:dyDescent="0.2">
      <c r="C2328" s="153"/>
      <c r="D2328" s="177"/>
      <c r="E2328" s="177"/>
      <c r="F2328" s="177"/>
      <c r="G2328" s="177"/>
      <c r="H2328" s="177"/>
    </row>
    <row r="2329" spans="3:8" x14ac:dyDescent="0.2">
      <c r="C2329" s="153"/>
      <c r="D2329" s="177"/>
      <c r="E2329" s="177"/>
      <c r="F2329" s="177"/>
      <c r="G2329" s="177"/>
      <c r="H2329" s="177"/>
    </row>
    <row r="2330" spans="3:8" x14ac:dyDescent="0.2">
      <c r="C2330" s="153"/>
      <c r="D2330" s="177"/>
      <c r="E2330" s="177"/>
      <c r="F2330" s="177"/>
      <c r="G2330" s="177"/>
      <c r="H2330" s="177"/>
    </row>
    <row r="2331" spans="3:8" x14ac:dyDescent="0.2">
      <c r="C2331" s="153"/>
      <c r="D2331" s="177"/>
      <c r="E2331" s="177"/>
      <c r="F2331" s="177"/>
      <c r="G2331" s="177"/>
      <c r="H2331" s="177"/>
    </row>
    <row r="2332" spans="3:8" x14ac:dyDescent="0.2">
      <c r="C2332" s="153"/>
      <c r="D2332" s="177"/>
      <c r="E2332" s="177"/>
      <c r="F2332" s="177"/>
      <c r="G2332" s="177"/>
      <c r="H2332" s="177"/>
    </row>
    <row r="2333" spans="3:8" x14ac:dyDescent="0.2">
      <c r="C2333" s="153"/>
      <c r="D2333" s="177"/>
      <c r="E2333" s="177"/>
      <c r="F2333" s="177"/>
      <c r="G2333" s="177"/>
      <c r="H2333" s="177"/>
    </row>
    <row r="2334" spans="3:8" x14ac:dyDescent="0.2">
      <c r="C2334" s="153"/>
      <c r="D2334" s="177"/>
      <c r="E2334" s="177"/>
      <c r="F2334" s="177"/>
      <c r="G2334" s="177"/>
      <c r="H2334" s="177"/>
    </row>
    <row r="2335" spans="3:8" x14ac:dyDescent="0.2">
      <c r="C2335" s="153"/>
      <c r="D2335" s="177"/>
      <c r="E2335" s="177"/>
      <c r="F2335" s="177"/>
      <c r="G2335" s="177"/>
      <c r="H2335" s="177"/>
    </row>
    <row r="2336" spans="3:8" x14ac:dyDescent="0.2">
      <c r="C2336" s="153"/>
      <c r="D2336" s="177"/>
      <c r="E2336" s="177"/>
      <c r="F2336" s="177"/>
      <c r="G2336" s="177"/>
      <c r="H2336" s="177"/>
    </row>
    <row r="2337" spans="3:8" x14ac:dyDescent="0.2">
      <c r="C2337" s="153"/>
      <c r="D2337" s="177"/>
      <c r="E2337" s="177"/>
      <c r="F2337" s="177"/>
      <c r="G2337" s="177"/>
      <c r="H2337" s="177"/>
    </row>
    <row r="2338" spans="3:8" x14ac:dyDescent="0.2">
      <c r="C2338" s="153"/>
      <c r="D2338" s="177"/>
      <c r="E2338" s="177"/>
      <c r="F2338" s="177"/>
      <c r="G2338" s="177"/>
      <c r="H2338" s="177"/>
    </row>
    <row r="2339" spans="3:8" x14ac:dyDescent="0.2">
      <c r="C2339" s="153"/>
      <c r="D2339" s="177"/>
      <c r="E2339" s="177"/>
      <c r="F2339" s="177"/>
      <c r="G2339" s="177"/>
      <c r="H2339" s="177"/>
    </row>
    <row r="2340" spans="3:8" x14ac:dyDescent="0.2">
      <c r="C2340" s="153"/>
      <c r="D2340" s="177"/>
      <c r="E2340" s="177"/>
      <c r="F2340" s="177"/>
      <c r="G2340" s="177"/>
      <c r="H2340" s="177"/>
    </row>
    <row r="2341" spans="3:8" x14ac:dyDescent="0.2">
      <c r="C2341" s="153"/>
      <c r="D2341" s="177"/>
      <c r="E2341" s="177"/>
      <c r="F2341" s="177"/>
      <c r="G2341" s="177"/>
      <c r="H2341" s="177"/>
    </row>
    <row r="2342" spans="3:8" x14ac:dyDescent="0.2">
      <c r="C2342" s="153"/>
      <c r="D2342" s="177"/>
      <c r="E2342" s="177"/>
      <c r="F2342" s="177"/>
      <c r="G2342" s="177"/>
      <c r="H2342" s="177"/>
    </row>
    <row r="2343" spans="3:8" x14ac:dyDescent="0.2">
      <c r="C2343" s="153"/>
      <c r="D2343" s="177"/>
      <c r="E2343" s="177"/>
      <c r="F2343" s="177"/>
      <c r="G2343" s="177"/>
      <c r="H2343" s="177"/>
    </row>
    <row r="2344" spans="3:8" x14ac:dyDescent="0.2">
      <c r="C2344" s="153"/>
      <c r="D2344" s="177"/>
      <c r="E2344" s="177"/>
      <c r="F2344" s="177"/>
      <c r="G2344" s="177"/>
      <c r="H2344" s="177"/>
    </row>
    <row r="2345" spans="3:8" x14ac:dyDescent="0.2">
      <c r="C2345" s="153"/>
      <c r="D2345" s="177"/>
      <c r="E2345" s="177"/>
      <c r="F2345" s="177"/>
      <c r="G2345" s="177"/>
      <c r="H2345" s="177"/>
    </row>
    <row r="2346" spans="3:8" x14ac:dyDescent="0.2">
      <c r="C2346" s="153"/>
      <c r="D2346" s="177"/>
      <c r="E2346" s="177"/>
      <c r="F2346" s="177"/>
      <c r="G2346" s="177"/>
      <c r="H2346" s="177"/>
    </row>
    <row r="2347" spans="3:8" x14ac:dyDescent="0.2">
      <c r="C2347" s="153"/>
      <c r="D2347" s="177"/>
      <c r="E2347" s="177"/>
      <c r="F2347" s="177"/>
      <c r="G2347" s="177"/>
      <c r="H2347" s="177"/>
    </row>
    <row r="2348" spans="3:8" x14ac:dyDescent="0.2">
      <c r="C2348" s="153"/>
      <c r="D2348" s="177"/>
      <c r="E2348" s="177"/>
      <c r="F2348" s="177"/>
      <c r="G2348" s="177"/>
      <c r="H2348" s="177"/>
    </row>
    <row r="2349" spans="3:8" x14ac:dyDescent="0.2">
      <c r="C2349" s="153"/>
      <c r="D2349" s="177"/>
      <c r="E2349" s="177"/>
      <c r="F2349" s="177"/>
      <c r="G2349" s="177"/>
      <c r="H2349" s="177"/>
    </row>
    <row r="2350" spans="3:8" x14ac:dyDescent="0.2">
      <c r="C2350" s="153"/>
      <c r="D2350" s="177"/>
      <c r="E2350" s="177"/>
      <c r="F2350" s="177"/>
      <c r="G2350" s="177"/>
      <c r="H2350" s="177"/>
    </row>
    <row r="2351" spans="3:8" x14ac:dyDescent="0.2">
      <c r="C2351" s="153"/>
      <c r="D2351" s="177"/>
      <c r="E2351" s="177"/>
      <c r="F2351" s="177"/>
      <c r="G2351" s="177"/>
      <c r="H2351" s="177"/>
    </row>
    <row r="2352" spans="3:8" x14ac:dyDescent="0.2">
      <c r="C2352" s="153"/>
      <c r="D2352" s="177"/>
      <c r="E2352" s="177"/>
      <c r="F2352" s="177"/>
      <c r="G2352" s="177"/>
      <c r="H2352" s="177"/>
    </row>
    <row r="2353" spans="3:8" x14ac:dyDescent="0.2">
      <c r="C2353" s="153"/>
      <c r="D2353" s="177"/>
      <c r="E2353" s="177"/>
      <c r="F2353" s="177"/>
      <c r="G2353" s="177"/>
      <c r="H2353" s="177"/>
    </row>
    <row r="2354" spans="3:8" x14ac:dyDescent="0.2">
      <c r="C2354" s="153"/>
      <c r="D2354" s="177"/>
      <c r="E2354" s="177"/>
      <c r="F2354" s="177"/>
      <c r="G2354" s="177"/>
      <c r="H2354" s="177"/>
    </row>
    <row r="2355" spans="3:8" x14ac:dyDescent="0.2">
      <c r="C2355" s="153"/>
      <c r="D2355" s="177"/>
      <c r="E2355" s="177"/>
      <c r="F2355" s="177"/>
      <c r="G2355" s="177"/>
      <c r="H2355" s="177"/>
    </row>
    <row r="2356" spans="3:8" x14ac:dyDescent="0.2">
      <c r="C2356" s="153"/>
      <c r="D2356" s="177"/>
      <c r="E2356" s="177"/>
      <c r="F2356" s="177"/>
      <c r="G2356" s="177"/>
      <c r="H2356" s="177"/>
    </row>
    <row r="2357" spans="3:8" x14ac:dyDescent="0.2">
      <c r="C2357" s="153"/>
      <c r="D2357" s="177"/>
      <c r="E2357" s="177"/>
      <c r="F2357" s="177"/>
      <c r="G2357" s="177"/>
      <c r="H2357" s="177"/>
    </row>
    <row r="2358" spans="3:8" x14ac:dyDescent="0.2">
      <c r="C2358" s="153"/>
      <c r="D2358" s="177"/>
      <c r="E2358" s="177"/>
      <c r="F2358" s="177"/>
      <c r="G2358" s="177"/>
      <c r="H2358" s="177"/>
    </row>
    <row r="2359" spans="3:8" x14ac:dyDescent="0.2">
      <c r="C2359" s="153"/>
      <c r="D2359" s="177"/>
      <c r="E2359" s="177"/>
      <c r="F2359" s="177"/>
      <c r="G2359" s="177"/>
      <c r="H2359" s="177"/>
    </row>
    <row r="2360" spans="3:8" x14ac:dyDescent="0.2">
      <c r="C2360" s="153"/>
      <c r="D2360" s="177"/>
      <c r="E2360" s="177"/>
      <c r="F2360" s="177"/>
      <c r="G2360" s="177"/>
      <c r="H2360" s="177"/>
    </row>
    <row r="2361" spans="3:8" x14ac:dyDescent="0.2">
      <c r="C2361" s="153"/>
      <c r="D2361" s="177"/>
      <c r="E2361" s="177"/>
      <c r="F2361" s="177"/>
      <c r="G2361" s="177"/>
      <c r="H2361" s="177"/>
    </row>
    <row r="2362" spans="3:8" x14ac:dyDescent="0.2">
      <c r="C2362" s="153"/>
      <c r="D2362" s="177"/>
      <c r="E2362" s="177"/>
      <c r="F2362" s="177"/>
      <c r="G2362" s="177"/>
      <c r="H2362" s="177"/>
    </row>
    <row r="2363" spans="3:8" x14ac:dyDescent="0.2">
      <c r="C2363" s="153"/>
      <c r="D2363" s="177"/>
      <c r="E2363" s="177"/>
      <c r="F2363" s="177"/>
      <c r="G2363" s="177"/>
      <c r="H2363" s="177"/>
    </row>
    <row r="2364" spans="3:8" x14ac:dyDescent="0.2">
      <c r="C2364" s="153"/>
      <c r="D2364" s="177"/>
      <c r="E2364" s="177"/>
      <c r="F2364" s="177"/>
      <c r="G2364" s="177"/>
      <c r="H2364" s="177"/>
    </row>
    <row r="2365" spans="3:8" x14ac:dyDescent="0.2">
      <c r="C2365" s="153"/>
      <c r="D2365" s="177"/>
      <c r="E2365" s="177"/>
      <c r="F2365" s="177"/>
      <c r="G2365" s="177"/>
      <c r="H2365" s="177"/>
    </row>
    <row r="2366" spans="3:8" x14ac:dyDescent="0.2">
      <c r="C2366" s="153"/>
      <c r="D2366" s="177"/>
      <c r="E2366" s="177"/>
      <c r="F2366" s="177"/>
      <c r="G2366" s="177"/>
      <c r="H2366" s="177"/>
    </row>
    <row r="2367" spans="3:8" x14ac:dyDescent="0.2">
      <c r="C2367" s="153"/>
      <c r="D2367" s="177"/>
      <c r="E2367" s="177"/>
      <c r="F2367" s="177"/>
      <c r="G2367" s="177"/>
      <c r="H2367" s="177"/>
    </row>
    <row r="2368" spans="3:8" x14ac:dyDescent="0.2">
      <c r="C2368" s="153"/>
      <c r="D2368" s="177"/>
      <c r="E2368" s="177"/>
      <c r="F2368" s="177"/>
      <c r="G2368" s="177"/>
      <c r="H2368" s="177"/>
    </row>
    <row r="2369" spans="3:8" x14ac:dyDescent="0.2">
      <c r="C2369" s="153"/>
      <c r="D2369" s="177"/>
      <c r="E2369" s="177"/>
      <c r="F2369" s="177"/>
      <c r="G2369" s="177"/>
      <c r="H2369" s="177"/>
    </row>
    <row r="2370" spans="3:8" x14ac:dyDescent="0.2">
      <c r="C2370" s="153"/>
      <c r="D2370" s="177"/>
      <c r="E2370" s="177"/>
      <c r="F2370" s="177"/>
      <c r="G2370" s="177"/>
      <c r="H2370" s="177"/>
    </row>
    <row r="2371" spans="3:8" x14ac:dyDescent="0.2">
      <c r="C2371" s="153"/>
      <c r="D2371" s="177"/>
      <c r="E2371" s="177"/>
      <c r="F2371" s="177"/>
      <c r="G2371" s="177"/>
      <c r="H2371" s="177"/>
    </row>
    <row r="2372" spans="3:8" x14ac:dyDescent="0.2">
      <c r="C2372" s="153"/>
      <c r="D2372" s="177"/>
      <c r="E2372" s="177"/>
      <c r="F2372" s="177"/>
      <c r="G2372" s="177"/>
      <c r="H2372" s="177"/>
    </row>
    <row r="2373" spans="3:8" x14ac:dyDescent="0.2">
      <c r="C2373" s="153"/>
      <c r="D2373" s="177"/>
      <c r="E2373" s="177"/>
      <c r="F2373" s="177"/>
      <c r="G2373" s="177"/>
      <c r="H2373" s="177"/>
    </row>
    <row r="2374" spans="3:8" x14ac:dyDescent="0.2">
      <c r="C2374" s="153"/>
      <c r="D2374" s="177"/>
      <c r="E2374" s="177"/>
      <c r="F2374" s="177"/>
      <c r="G2374" s="177"/>
      <c r="H2374" s="177"/>
    </row>
    <row r="2375" spans="3:8" x14ac:dyDescent="0.2">
      <c r="C2375" s="153"/>
      <c r="D2375" s="177"/>
      <c r="E2375" s="177"/>
      <c r="F2375" s="177"/>
      <c r="G2375" s="177"/>
      <c r="H2375" s="177"/>
    </row>
    <row r="2376" spans="3:8" x14ac:dyDescent="0.2">
      <c r="C2376" s="153"/>
      <c r="D2376" s="177"/>
      <c r="E2376" s="177"/>
      <c r="F2376" s="177"/>
      <c r="G2376" s="177"/>
      <c r="H2376" s="177"/>
    </row>
    <row r="2377" spans="3:8" x14ac:dyDescent="0.2">
      <c r="C2377" s="153"/>
      <c r="D2377" s="177"/>
      <c r="E2377" s="177"/>
      <c r="F2377" s="177"/>
      <c r="G2377" s="177"/>
      <c r="H2377" s="177"/>
    </row>
    <row r="2378" spans="3:8" x14ac:dyDescent="0.2">
      <c r="C2378" s="153"/>
      <c r="D2378" s="177"/>
      <c r="E2378" s="177"/>
      <c r="F2378" s="177"/>
      <c r="G2378" s="177"/>
      <c r="H2378" s="177"/>
    </row>
    <row r="2379" spans="3:8" x14ac:dyDescent="0.2">
      <c r="C2379" s="153"/>
      <c r="D2379" s="177"/>
      <c r="E2379" s="177"/>
      <c r="F2379" s="177"/>
      <c r="G2379" s="177"/>
      <c r="H2379" s="177"/>
    </row>
    <row r="2380" spans="3:8" x14ac:dyDescent="0.2">
      <c r="C2380" s="153"/>
      <c r="D2380" s="177"/>
      <c r="E2380" s="177"/>
      <c r="F2380" s="177"/>
      <c r="G2380" s="177"/>
      <c r="H2380" s="177"/>
    </row>
    <row r="2381" spans="3:8" x14ac:dyDescent="0.2">
      <c r="C2381" s="153"/>
      <c r="D2381" s="177"/>
      <c r="E2381" s="177"/>
      <c r="F2381" s="177"/>
      <c r="G2381" s="177"/>
      <c r="H2381" s="177"/>
    </row>
    <row r="2382" spans="3:8" x14ac:dyDescent="0.2">
      <c r="C2382" s="153"/>
      <c r="D2382" s="177"/>
      <c r="E2382" s="177"/>
      <c r="F2382" s="177"/>
      <c r="G2382" s="177"/>
      <c r="H2382" s="177"/>
    </row>
    <row r="2383" spans="3:8" x14ac:dyDescent="0.2">
      <c r="C2383" s="153"/>
      <c r="D2383" s="177"/>
      <c r="E2383" s="177"/>
      <c r="F2383" s="177"/>
      <c r="G2383" s="177"/>
      <c r="H2383" s="177"/>
    </row>
    <row r="2384" spans="3:8" x14ac:dyDescent="0.2">
      <c r="C2384" s="153"/>
      <c r="D2384" s="177"/>
      <c r="E2384" s="177"/>
      <c r="F2384" s="177"/>
      <c r="G2384" s="177"/>
      <c r="H2384" s="177"/>
    </row>
    <row r="2385" spans="3:8" x14ac:dyDescent="0.2">
      <c r="C2385" s="153"/>
      <c r="D2385" s="177"/>
      <c r="E2385" s="177"/>
      <c r="F2385" s="177"/>
      <c r="G2385" s="177"/>
      <c r="H2385" s="177"/>
    </row>
    <row r="2386" spans="3:8" x14ac:dyDescent="0.2">
      <c r="C2386" s="153"/>
      <c r="D2386" s="177"/>
      <c r="E2386" s="177"/>
      <c r="F2386" s="177"/>
      <c r="G2386" s="177"/>
      <c r="H2386" s="177"/>
    </row>
    <row r="2387" spans="3:8" x14ac:dyDescent="0.2">
      <c r="C2387" s="153"/>
      <c r="D2387" s="177"/>
      <c r="E2387" s="177"/>
      <c r="F2387" s="177"/>
      <c r="G2387" s="177"/>
      <c r="H2387" s="177"/>
    </row>
    <row r="2388" spans="3:8" x14ac:dyDescent="0.2">
      <c r="C2388" s="153"/>
      <c r="D2388" s="177"/>
      <c r="E2388" s="177"/>
      <c r="F2388" s="177"/>
      <c r="G2388" s="177"/>
      <c r="H2388" s="177"/>
    </row>
    <row r="2389" spans="3:8" x14ac:dyDescent="0.2">
      <c r="C2389" s="153"/>
      <c r="D2389" s="177"/>
      <c r="E2389" s="177"/>
      <c r="F2389" s="177"/>
      <c r="G2389" s="177"/>
      <c r="H2389" s="177"/>
    </row>
    <row r="2390" spans="3:8" x14ac:dyDescent="0.2">
      <c r="C2390" s="153"/>
      <c r="D2390" s="177"/>
      <c r="E2390" s="177"/>
      <c r="F2390" s="177"/>
      <c r="G2390" s="177"/>
      <c r="H2390" s="177"/>
    </row>
    <row r="2391" spans="3:8" x14ac:dyDescent="0.2">
      <c r="C2391" s="153"/>
      <c r="D2391" s="177"/>
      <c r="E2391" s="177"/>
      <c r="F2391" s="177"/>
      <c r="G2391" s="177"/>
      <c r="H2391" s="177"/>
    </row>
    <row r="2392" spans="3:8" x14ac:dyDescent="0.2">
      <c r="C2392" s="153"/>
      <c r="D2392" s="177"/>
      <c r="E2392" s="177"/>
      <c r="F2392" s="177"/>
      <c r="G2392" s="177"/>
      <c r="H2392" s="177"/>
    </row>
    <row r="2393" spans="3:8" x14ac:dyDescent="0.2">
      <c r="C2393" s="153"/>
      <c r="D2393" s="177"/>
      <c r="E2393" s="177"/>
      <c r="F2393" s="177"/>
      <c r="G2393" s="177"/>
      <c r="H2393" s="177"/>
    </row>
    <row r="2394" spans="3:8" x14ac:dyDescent="0.2">
      <c r="C2394" s="153"/>
      <c r="D2394" s="177"/>
      <c r="E2394" s="177"/>
      <c r="F2394" s="177"/>
      <c r="G2394" s="177"/>
      <c r="H2394" s="177"/>
    </row>
    <row r="2395" spans="3:8" x14ac:dyDescent="0.2">
      <c r="C2395" s="153"/>
      <c r="D2395" s="177"/>
      <c r="E2395" s="177"/>
      <c r="F2395" s="177"/>
      <c r="G2395" s="177"/>
      <c r="H2395" s="177"/>
    </row>
    <row r="2396" spans="3:8" x14ac:dyDescent="0.2">
      <c r="C2396" s="153"/>
      <c r="D2396" s="177"/>
      <c r="E2396" s="177"/>
      <c r="F2396" s="177"/>
      <c r="G2396" s="177"/>
      <c r="H2396" s="177"/>
    </row>
    <row r="2397" spans="3:8" x14ac:dyDescent="0.2">
      <c r="C2397" s="153"/>
      <c r="D2397" s="177"/>
      <c r="E2397" s="177"/>
      <c r="F2397" s="177"/>
      <c r="G2397" s="177"/>
      <c r="H2397" s="177"/>
    </row>
    <row r="2398" spans="3:8" x14ac:dyDescent="0.2">
      <c r="C2398" s="153"/>
      <c r="D2398" s="177"/>
      <c r="E2398" s="177"/>
      <c r="F2398" s="177"/>
      <c r="G2398" s="177"/>
      <c r="H2398" s="177"/>
    </row>
    <row r="2399" spans="3:8" x14ac:dyDescent="0.2">
      <c r="C2399" s="153"/>
      <c r="D2399" s="177"/>
      <c r="E2399" s="177"/>
      <c r="F2399" s="177"/>
      <c r="G2399" s="177"/>
      <c r="H2399" s="177"/>
    </row>
    <row r="2400" spans="3:8" x14ac:dyDescent="0.2">
      <c r="C2400" s="153"/>
      <c r="D2400" s="177"/>
      <c r="E2400" s="177"/>
      <c r="F2400" s="177"/>
      <c r="G2400" s="177"/>
      <c r="H2400" s="177"/>
    </row>
    <row r="2401" spans="3:8" x14ac:dyDescent="0.2">
      <c r="C2401" s="153"/>
      <c r="D2401" s="177"/>
      <c r="E2401" s="177"/>
      <c r="F2401" s="177"/>
      <c r="G2401" s="177"/>
      <c r="H2401" s="177"/>
    </row>
    <row r="2402" spans="3:8" x14ac:dyDescent="0.2">
      <c r="C2402" s="153"/>
      <c r="D2402" s="177"/>
      <c r="E2402" s="177"/>
      <c r="F2402" s="177"/>
      <c r="G2402" s="177"/>
      <c r="H2402" s="177"/>
    </row>
    <row r="2403" spans="3:8" x14ac:dyDescent="0.2">
      <c r="C2403" s="153"/>
      <c r="D2403" s="177"/>
      <c r="E2403" s="177"/>
      <c r="F2403" s="177"/>
      <c r="G2403" s="177"/>
      <c r="H2403" s="177"/>
    </row>
    <row r="2404" spans="3:8" x14ac:dyDescent="0.2">
      <c r="C2404" s="153"/>
      <c r="D2404" s="177"/>
      <c r="E2404" s="177"/>
      <c r="F2404" s="177"/>
      <c r="G2404" s="177"/>
      <c r="H2404" s="177"/>
    </row>
    <row r="2405" spans="3:8" x14ac:dyDescent="0.2">
      <c r="C2405" s="153"/>
      <c r="D2405" s="177"/>
      <c r="E2405" s="177"/>
      <c r="F2405" s="177"/>
      <c r="G2405" s="177"/>
      <c r="H2405" s="177"/>
    </row>
    <row r="2406" spans="3:8" x14ac:dyDescent="0.2">
      <c r="C2406" s="153"/>
      <c r="D2406" s="177"/>
      <c r="E2406" s="177"/>
      <c r="F2406" s="177"/>
      <c r="G2406" s="177"/>
      <c r="H2406" s="177"/>
    </row>
    <row r="2407" spans="3:8" x14ac:dyDescent="0.2">
      <c r="C2407" s="153"/>
      <c r="D2407" s="177"/>
      <c r="E2407" s="177"/>
      <c r="F2407" s="177"/>
      <c r="G2407" s="177"/>
      <c r="H2407" s="177"/>
    </row>
    <row r="2408" spans="3:8" x14ac:dyDescent="0.2">
      <c r="C2408" s="153"/>
      <c r="D2408" s="177"/>
      <c r="E2408" s="177"/>
      <c r="F2408" s="177"/>
      <c r="G2408" s="177"/>
      <c r="H2408" s="177"/>
    </row>
    <row r="2409" spans="3:8" x14ac:dyDescent="0.2">
      <c r="C2409" s="153"/>
      <c r="D2409" s="177"/>
      <c r="E2409" s="177"/>
      <c r="F2409" s="177"/>
      <c r="G2409" s="177"/>
      <c r="H2409" s="177"/>
    </row>
    <row r="2410" spans="3:8" x14ac:dyDescent="0.2">
      <c r="C2410" s="153"/>
      <c r="D2410" s="177"/>
      <c r="E2410" s="177"/>
      <c r="F2410" s="177"/>
      <c r="G2410" s="177"/>
      <c r="H2410" s="177"/>
    </row>
    <row r="2411" spans="3:8" x14ac:dyDescent="0.2">
      <c r="C2411" s="153"/>
      <c r="D2411" s="177"/>
      <c r="E2411" s="177"/>
      <c r="F2411" s="177"/>
      <c r="G2411" s="177"/>
      <c r="H2411" s="177"/>
    </row>
    <row r="2412" spans="3:8" x14ac:dyDescent="0.2">
      <c r="C2412" s="153"/>
      <c r="D2412" s="177"/>
      <c r="E2412" s="177"/>
      <c r="F2412" s="177"/>
      <c r="G2412" s="177"/>
      <c r="H2412" s="177"/>
    </row>
    <row r="2413" spans="3:8" x14ac:dyDescent="0.2">
      <c r="C2413" s="153"/>
      <c r="D2413" s="177"/>
      <c r="E2413" s="177"/>
      <c r="F2413" s="177"/>
      <c r="G2413" s="177"/>
      <c r="H2413" s="177"/>
    </row>
    <row r="2414" spans="3:8" x14ac:dyDescent="0.2">
      <c r="C2414" s="153"/>
      <c r="D2414" s="177"/>
      <c r="E2414" s="177"/>
      <c r="F2414" s="177"/>
      <c r="G2414" s="177"/>
      <c r="H2414" s="177"/>
    </row>
    <row r="2415" spans="3:8" x14ac:dyDescent="0.2">
      <c r="C2415" s="153"/>
      <c r="D2415" s="177"/>
      <c r="E2415" s="177"/>
      <c r="F2415" s="177"/>
      <c r="G2415" s="177"/>
      <c r="H2415" s="177"/>
    </row>
    <row r="2416" spans="3:8" x14ac:dyDescent="0.2">
      <c r="C2416" s="153"/>
      <c r="D2416" s="177"/>
      <c r="E2416" s="177"/>
      <c r="F2416" s="177"/>
      <c r="G2416" s="177"/>
      <c r="H2416" s="177"/>
    </row>
    <row r="2417" spans="3:8" x14ac:dyDescent="0.2">
      <c r="C2417" s="153"/>
      <c r="D2417" s="177"/>
      <c r="E2417" s="177"/>
      <c r="F2417" s="177"/>
      <c r="G2417" s="177"/>
      <c r="H2417" s="177"/>
    </row>
    <row r="2418" spans="3:8" x14ac:dyDescent="0.2">
      <c r="C2418" s="153"/>
      <c r="D2418" s="177"/>
      <c r="E2418" s="177"/>
      <c r="F2418" s="177"/>
      <c r="G2418" s="177"/>
      <c r="H2418" s="177"/>
    </row>
    <row r="2419" spans="3:8" x14ac:dyDescent="0.2">
      <c r="C2419" s="153"/>
      <c r="D2419" s="177"/>
      <c r="E2419" s="177"/>
      <c r="F2419" s="177"/>
      <c r="G2419" s="177"/>
      <c r="H2419" s="177"/>
    </row>
    <row r="2420" spans="3:8" x14ac:dyDescent="0.2">
      <c r="C2420" s="153"/>
      <c r="D2420" s="177"/>
      <c r="E2420" s="177"/>
      <c r="F2420" s="177"/>
      <c r="G2420" s="177"/>
      <c r="H2420" s="177"/>
    </row>
    <row r="2421" spans="3:8" x14ac:dyDescent="0.2">
      <c r="C2421" s="153"/>
      <c r="D2421" s="177"/>
      <c r="E2421" s="177"/>
      <c r="F2421" s="177"/>
      <c r="G2421" s="177"/>
      <c r="H2421" s="177"/>
    </row>
    <row r="2422" spans="3:8" x14ac:dyDescent="0.2">
      <c r="C2422" s="153"/>
      <c r="D2422" s="177"/>
      <c r="E2422" s="177"/>
      <c r="F2422" s="177"/>
      <c r="G2422" s="177"/>
      <c r="H2422" s="177"/>
    </row>
    <row r="2423" spans="3:8" x14ac:dyDescent="0.2">
      <c r="C2423" s="153"/>
      <c r="D2423" s="177"/>
      <c r="E2423" s="177"/>
      <c r="F2423" s="177"/>
      <c r="G2423" s="177"/>
      <c r="H2423" s="177"/>
    </row>
    <row r="2424" spans="3:8" x14ac:dyDescent="0.2">
      <c r="C2424" s="153"/>
      <c r="D2424" s="177"/>
      <c r="E2424" s="177"/>
      <c r="F2424" s="177"/>
      <c r="G2424" s="177"/>
      <c r="H2424" s="177"/>
    </row>
    <row r="2425" spans="3:8" x14ac:dyDescent="0.2">
      <c r="C2425" s="153"/>
      <c r="D2425" s="177"/>
      <c r="E2425" s="177"/>
      <c r="F2425" s="177"/>
      <c r="G2425" s="177"/>
      <c r="H2425" s="177"/>
    </row>
    <row r="2426" spans="3:8" x14ac:dyDescent="0.2">
      <c r="C2426" s="153"/>
      <c r="D2426" s="177"/>
      <c r="E2426" s="177"/>
      <c r="F2426" s="177"/>
      <c r="G2426" s="177"/>
      <c r="H2426" s="177"/>
    </row>
    <row r="2427" spans="3:8" x14ac:dyDescent="0.2">
      <c r="C2427" s="153"/>
      <c r="D2427" s="177"/>
      <c r="E2427" s="177"/>
      <c r="F2427" s="177"/>
      <c r="G2427" s="177"/>
      <c r="H2427" s="177"/>
    </row>
    <row r="2428" spans="3:8" x14ac:dyDescent="0.2">
      <c r="C2428" s="153"/>
      <c r="D2428" s="177"/>
      <c r="E2428" s="177"/>
      <c r="F2428" s="177"/>
      <c r="G2428" s="177"/>
      <c r="H2428" s="177"/>
    </row>
    <row r="2429" spans="3:8" x14ac:dyDescent="0.2">
      <c r="C2429" s="153"/>
      <c r="D2429" s="177"/>
      <c r="E2429" s="177"/>
      <c r="F2429" s="177"/>
      <c r="G2429" s="177"/>
      <c r="H2429" s="177"/>
    </row>
    <row r="2430" spans="3:8" x14ac:dyDescent="0.2">
      <c r="C2430" s="153"/>
      <c r="D2430" s="177"/>
      <c r="E2430" s="177"/>
      <c r="F2430" s="177"/>
      <c r="G2430" s="177"/>
      <c r="H2430" s="177"/>
    </row>
    <row r="2431" spans="3:8" x14ac:dyDescent="0.2">
      <c r="C2431" s="153"/>
      <c r="D2431" s="177"/>
      <c r="E2431" s="177"/>
      <c r="F2431" s="177"/>
      <c r="G2431" s="177"/>
      <c r="H2431" s="177"/>
    </row>
    <row r="2432" spans="3:8" x14ac:dyDescent="0.2">
      <c r="C2432" s="153"/>
      <c r="D2432" s="177"/>
      <c r="E2432" s="177"/>
      <c r="F2432" s="177"/>
      <c r="G2432" s="177"/>
      <c r="H2432" s="177"/>
    </row>
    <row r="2433" spans="3:8" x14ac:dyDescent="0.2">
      <c r="C2433" s="153"/>
      <c r="D2433" s="177"/>
      <c r="E2433" s="177"/>
      <c r="F2433" s="177"/>
      <c r="G2433" s="177"/>
      <c r="H2433" s="177"/>
    </row>
    <row r="2434" spans="3:8" x14ac:dyDescent="0.2">
      <c r="C2434" s="153"/>
      <c r="D2434" s="177"/>
      <c r="E2434" s="177"/>
      <c r="F2434" s="177"/>
      <c r="G2434" s="177"/>
      <c r="H2434" s="177"/>
    </row>
    <row r="2435" spans="3:8" x14ac:dyDescent="0.2">
      <c r="C2435" s="153"/>
      <c r="D2435" s="177"/>
      <c r="E2435" s="177"/>
      <c r="F2435" s="177"/>
      <c r="G2435" s="177"/>
      <c r="H2435" s="177"/>
    </row>
    <row r="2436" spans="3:8" x14ac:dyDescent="0.2">
      <c r="C2436" s="153"/>
      <c r="D2436" s="177"/>
      <c r="E2436" s="177"/>
      <c r="F2436" s="177"/>
      <c r="G2436" s="177"/>
      <c r="H2436" s="177"/>
    </row>
    <row r="2437" spans="3:8" x14ac:dyDescent="0.2">
      <c r="C2437" s="153"/>
      <c r="D2437" s="177"/>
      <c r="E2437" s="177"/>
      <c r="F2437" s="177"/>
      <c r="G2437" s="177"/>
      <c r="H2437" s="177"/>
    </row>
    <row r="2438" spans="3:8" x14ac:dyDescent="0.2">
      <c r="C2438" s="153"/>
      <c r="D2438" s="177"/>
      <c r="E2438" s="177"/>
      <c r="F2438" s="177"/>
      <c r="G2438" s="177"/>
      <c r="H2438" s="177"/>
    </row>
    <row r="2439" spans="3:8" x14ac:dyDescent="0.2">
      <c r="C2439" s="153"/>
      <c r="D2439" s="177"/>
      <c r="E2439" s="177"/>
      <c r="F2439" s="177"/>
      <c r="G2439" s="177"/>
      <c r="H2439" s="177"/>
    </row>
    <row r="2440" spans="3:8" x14ac:dyDescent="0.2">
      <c r="C2440" s="153"/>
      <c r="D2440" s="177"/>
      <c r="E2440" s="177"/>
      <c r="F2440" s="177"/>
      <c r="G2440" s="177"/>
      <c r="H2440" s="177"/>
    </row>
    <row r="2441" spans="3:8" x14ac:dyDescent="0.2">
      <c r="C2441" s="153"/>
      <c r="D2441" s="177"/>
      <c r="E2441" s="177"/>
      <c r="F2441" s="177"/>
      <c r="G2441" s="177"/>
      <c r="H2441" s="177"/>
    </row>
    <row r="2442" spans="3:8" x14ac:dyDescent="0.2">
      <c r="C2442" s="153"/>
      <c r="D2442" s="177"/>
      <c r="E2442" s="177"/>
      <c r="F2442" s="177"/>
      <c r="G2442" s="177"/>
      <c r="H2442" s="177"/>
    </row>
    <row r="2443" spans="3:8" x14ac:dyDescent="0.2">
      <c r="C2443" s="153"/>
      <c r="D2443" s="177"/>
      <c r="E2443" s="177"/>
      <c r="F2443" s="177"/>
      <c r="G2443" s="177"/>
      <c r="H2443" s="177"/>
    </row>
    <row r="2444" spans="3:8" x14ac:dyDescent="0.2">
      <c r="C2444" s="153"/>
      <c r="D2444" s="177"/>
      <c r="E2444" s="177"/>
      <c r="F2444" s="177"/>
      <c r="G2444" s="177"/>
      <c r="H2444" s="177"/>
    </row>
    <row r="2445" spans="3:8" x14ac:dyDescent="0.2">
      <c r="C2445" s="153"/>
      <c r="D2445" s="177"/>
      <c r="E2445" s="177"/>
      <c r="F2445" s="177"/>
      <c r="G2445" s="177"/>
      <c r="H2445" s="177"/>
    </row>
    <row r="2446" spans="3:8" x14ac:dyDescent="0.2">
      <c r="C2446" s="153"/>
      <c r="D2446" s="177"/>
      <c r="E2446" s="177"/>
      <c r="F2446" s="177"/>
      <c r="G2446" s="177"/>
      <c r="H2446" s="177"/>
    </row>
    <row r="2447" spans="3:8" x14ac:dyDescent="0.2">
      <c r="C2447" s="153"/>
      <c r="D2447" s="177"/>
      <c r="E2447" s="177"/>
      <c r="F2447" s="177"/>
      <c r="G2447" s="177"/>
      <c r="H2447" s="177"/>
    </row>
    <row r="2448" spans="3:8" x14ac:dyDescent="0.2">
      <c r="C2448" s="153"/>
      <c r="D2448" s="177"/>
      <c r="E2448" s="177"/>
      <c r="F2448" s="177"/>
      <c r="G2448" s="177"/>
      <c r="H2448" s="177"/>
    </row>
    <row r="2449" spans="3:8" x14ac:dyDescent="0.2">
      <c r="C2449" s="153"/>
      <c r="D2449" s="177"/>
      <c r="E2449" s="177"/>
      <c r="F2449" s="177"/>
      <c r="G2449" s="177"/>
      <c r="H2449" s="177"/>
    </row>
    <row r="2450" spans="3:8" x14ac:dyDescent="0.2">
      <c r="C2450" s="153"/>
      <c r="D2450" s="177"/>
      <c r="E2450" s="177"/>
      <c r="F2450" s="177"/>
      <c r="G2450" s="177"/>
      <c r="H2450" s="177"/>
    </row>
    <row r="2451" spans="3:8" x14ac:dyDescent="0.2">
      <c r="C2451" s="153"/>
      <c r="D2451" s="177"/>
      <c r="E2451" s="177"/>
      <c r="F2451" s="177"/>
      <c r="G2451" s="177"/>
      <c r="H2451" s="177"/>
    </row>
    <row r="2452" spans="3:8" x14ac:dyDescent="0.2">
      <c r="C2452" s="153"/>
      <c r="D2452" s="177"/>
      <c r="E2452" s="177"/>
      <c r="F2452" s="177"/>
      <c r="G2452" s="177"/>
      <c r="H2452" s="177"/>
    </row>
    <row r="2453" spans="3:8" x14ac:dyDescent="0.2">
      <c r="C2453" s="153"/>
      <c r="D2453" s="177"/>
      <c r="E2453" s="177"/>
      <c r="F2453" s="177"/>
      <c r="G2453" s="177"/>
      <c r="H2453" s="177"/>
    </row>
    <row r="2454" spans="3:8" x14ac:dyDescent="0.2">
      <c r="C2454" s="153"/>
      <c r="D2454" s="177"/>
      <c r="E2454" s="177"/>
      <c r="F2454" s="177"/>
      <c r="G2454" s="177"/>
      <c r="H2454" s="177"/>
    </row>
    <row r="2455" spans="3:8" x14ac:dyDescent="0.2">
      <c r="C2455" s="153"/>
      <c r="D2455" s="177"/>
      <c r="E2455" s="177"/>
      <c r="F2455" s="177"/>
      <c r="G2455" s="177"/>
      <c r="H2455" s="177"/>
    </row>
    <row r="2456" spans="3:8" x14ac:dyDescent="0.2">
      <c r="C2456" s="153"/>
      <c r="D2456" s="177"/>
      <c r="E2456" s="177"/>
      <c r="F2456" s="177"/>
      <c r="G2456" s="177"/>
      <c r="H2456" s="177"/>
    </row>
    <row r="2457" spans="3:8" x14ac:dyDescent="0.2">
      <c r="C2457" s="153"/>
      <c r="D2457" s="177"/>
      <c r="E2457" s="177"/>
      <c r="F2457" s="177"/>
      <c r="G2457" s="177"/>
      <c r="H2457" s="177"/>
    </row>
    <row r="2458" spans="3:8" x14ac:dyDescent="0.2">
      <c r="C2458" s="153"/>
      <c r="D2458" s="177"/>
      <c r="E2458" s="177"/>
      <c r="F2458" s="177"/>
      <c r="G2458" s="177"/>
      <c r="H2458" s="177"/>
    </row>
    <row r="2459" spans="3:8" x14ac:dyDescent="0.2">
      <c r="C2459" s="153"/>
      <c r="D2459" s="177"/>
      <c r="E2459" s="177"/>
      <c r="F2459" s="177"/>
      <c r="G2459" s="177"/>
      <c r="H2459" s="177"/>
    </row>
    <row r="2460" spans="3:8" x14ac:dyDescent="0.2">
      <c r="C2460" s="153"/>
      <c r="D2460" s="177"/>
      <c r="E2460" s="177"/>
      <c r="F2460" s="177"/>
      <c r="G2460" s="177"/>
      <c r="H2460" s="177"/>
    </row>
    <row r="2461" spans="3:8" x14ac:dyDescent="0.2">
      <c r="C2461" s="153"/>
      <c r="D2461" s="177"/>
      <c r="E2461" s="177"/>
      <c r="F2461" s="177"/>
      <c r="G2461" s="177"/>
      <c r="H2461" s="177"/>
    </row>
    <row r="2462" spans="3:8" x14ac:dyDescent="0.2">
      <c r="C2462" s="153"/>
      <c r="D2462" s="177"/>
      <c r="E2462" s="177"/>
      <c r="F2462" s="177"/>
      <c r="G2462" s="177"/>
      <c r="H2462" s="177"/>
    </row>
    <row r="2463" spans="3:8" x14ac:dyDescent="0.2">
      <c r="C2463" s="153"/>
      <c r="D2463" s="177"/>
      <c r="E2463" s="177"/>
      <c r="F2463" s="177"/>
      <c r="G2463" s="177"/>
      <c r="H2463" s="177"/>
    </row>
    <row r="2464" spans="3:8" x14ac:dyDescent="0.2">
      <c r="C2464" s="153"/>
      <c r="D2464" s="177"/>
      <c r="E2464" s="177"/>
      <c r="F2464" s="177"/>
      <c r="G2464" s="177"/>
      <c r="H2464" s="177"/>
    </row>
    <row r="2465" spans="3:8" x14ac:dyDescent="0.2">
      <c r="C2465" s="153"/>
      <c r="D2465" s="177"/>
      <c r="E2465" s="177"/>
      <c r="F2465" s="177"/>
      <c r="G2465" s="177"/>
      <c r="H2465" s="177"/>
    </row>
    <row r="2466" spans="3:8" x14ac:dyDescent="0.2">
      <c r="C2466" s="153"/>
      <c r="D2466" s="177"/>
      <c r="E2466" s="177"/>
      <c r="F2466" s="177"/>
      <c r="G2466" s="177"/>
      <c r="H2466" s="177"/>
    </row>
    <row r="2467" spans="3:8" x14ac:dyDescent="0.2">
      <c r="C2467" s="153"/>
      <c r="D2467" s="177"/>
      <c r="E2467" s="177"/>
      <c r="F2467" s="177"/>
      <c r="G2467" s="177"/>
      <c r="H2467" s="177"/>
    </row>
    <row r="2468" spans="3:8" x14ac:dyDescent="0.2">
      <c r="C2468" s="153"/>
      <c r="D2468" s="177"/>
      <c r="E2468" s="177"/>
      <c r="F2468" s="177"/>
      <c r="G2468" s="177"/>
      <c r="H2468" s="177"/>
    </row>
    <row r="2469" spans="3:8" x14ac:dyDescent="0.2">
      <c r="C2469" s="153"/>
      <c r="D2469" s="177"/>
      <c r="E2469" s="177"/>
      <c r="F2469" s="177"/>
      <c r="G2469" s="177"/>
      <c r="H2469" s="177"/>
    </row>
    <row r="2470" spans="3:8" x14ac:dyDescent="0.2">
      <c r="C2470" s="153"/>
      <c r="D2470" s="177"/>
      <c r="E2470" s="177"/>
      <c r="F2470" s="177"/>
      <c r="G2470" s="177"/>
      <c r="H2470" s="177"/>
    </row>
    <row r="2471" spans="3:8" x14ac:dyDescent="0.2">
      <c r="C2471" s="153"/>
      <c r="D2471" s="177"/>
      <c r="E2471" s="177"/>
      <c r="F2471" s="177"/>
      <c r="G2471" s="177"/>
      <c r="H2471" s="177"/>
    </row>
    <row r="2472" spans="3:8" x14ac:dyDescent="0.2">
      <c r="C2472" s="153"/>
      <c r="D2472" s="177"/>
      <c r="E2472" s="177"/>
      <c r="F2472" s="177"/>
      <c r="G2472" s="177"/>
      <c r="H2472" s="177"/>
    </row>
    <row r="2473" spans="3:8" x14ac:dyDescent="0.2">
      <c r="C2473" s="153"/>
      <c r="D2473" s="177"/>
      <c r="E2473" s="177"/>
      <c r="F2473" s="177"/>
      <c r="G2473" s="177"/>
      <c r="H2473" s="177"/>
    </row>
    <row r="2474" spans="3:8" x14ac:dyDescent="0.2">
      <c r="C2474" s="153"/>
      <c r="D2474" s="177"/>
      <c r="E2474" s="177"/>
      <c r="F2474" s="177"/>
      <c r="G2474" s="177"/>
      <c r="H2474" s="177"/>
    </row>
    <row r="2475" spans="3:8" x14ac:dyDescent="0.2">
      <c r="C2475" s="153"/>
      <c r="D2475" s="177"/>
      <c r="E2475" s="177"/>
      <c r="F2475" s="177"/>
      <c r="G2475" s="177"/>
      <c r="H2475" s="177"/>
    </row>
    <row r="2476" spans="3:8" x14ac:dyDescent="0.2">
      <c r="C2476" s="153"/>
      <c r="D2476" s="177"/>
      <c r="E2476" s="177"/>
      <c r="F2476" s="177"/>
      <c r="G2476" s="177"/>
      <c r="H2476" s="177"/>
    </row>
    <row r="2477" spans="3:8" x14ac:dyDescent="0.2">
      <c r="C2477" s="153"/>
      <c r="D2477" s="177"/>
      <c r="E2477" s="177"/>
      <c r="F2477" s="177"/>
      <c r="G2477" s="177"/>
      <c r="H2477" s="177"/>
    </row>
    <row r="2478" spans="3:8" x14ac:dyDescent="0.2">
      <c r="C2478" s="153"/>
      <c r="D2478" s="177"/>
      <c r="E2478" s="177"/>
      <c r="F2478" s="177"/>
      <c r="G2478" s="177"/>
      <c r="H2478" s="177"/>
    </row>
    <row r="2479" spans="3:8" x14ac:dyDescent="0.2">
      <c r="C2479" s="153"/>
      <c r="D2479" s="177"/>
      <c r="E2479" s="177"/>
      <c r="F2479" s="177"/>
      <c r="G2479" s="177"/>
      <c r="H2479" s="177"/>
    </row>
    <row r="2480" spans="3:8" x14ac:dyDescent="0.2">
      <c r="C2480" s="153"/>
      <c r="D2480" s="177"/>
      <c r="E2480" s="177"/>
      <c r="F2480" s="177"/>
      <c r="G2480" s="177"/>
      <c r="H2480" s="177"/>
    </row>
    <row r="2481" spans="3:8" x14ac:dyDescent="0.2">
      <c r="C2481" s="153"/>
      <c r="D2481" s="177"/>
      <c r="E2481" s="177"/>
      <c r="F2481" s="177"/>
      <c r="G2481" s="177"/>
      <c r="H2481" s="177"/>
    </row>
    <row r="2482" spans="3:8" x14ac:dyDescent="0.2">
      <c r="C2482" s="153"/>
      <c r="D2482" s="177"/>
      <c r="E2482" s="177"/>
      <c r="F2482" s="177"/>
      <c r="G2482" s="177"/>
      <c r="H2482" s="177"/>
    </row>
    <row r="2483" spans="3:8" x14ac:dyDescent="0.2">
      <c r="C2483" s="153"/>
      <c r="D2483" s="177"/>
      <c r="E2483" s="177"/>
      <c r="F2483" s="177"/>
      <c r="G2483" s="177"/>
      <c r="H2483" s="177"/>
    </row>
    <row r="2484" spans="3:8" x14ac:dyDescent="0.2">
      <c r="C2484" s="153"/>
      <c r="D2484" s="177"/>
      <c r="E2484" s="177"/>
      <c r="F2484" s="177"/>
      <c r="G2484" s="177"/>
      <c r="H2484" s="177"/>
    </row>
    <row r="2485" spans="3:8" x14ac:dyDescent="0.2">
      <c r="C2485" s="153"/>
      <c r="D2485" s="177"/>
      <c r="E2485" s="177"/>
      <c r="F2485" s="177"/>
      <c r="G2485" s="177"/>
      <c r="H2485" s="177"/>
    </row>
    <row r="2486" spans="3:8" x14ac:dyDescent="0.2">
      <c r="C2486" s="153"/>
      <c r="D2486" s="177"/>
      <c r="E2486" s="177"/>
      <c r="F2486" s="177"/>
      <c r="G2486" s="177"/>
      <c r="H2486" s="177"/>
    </row>
    <row r="2487" spans="3:8" x14ac:dyDescent="0.2">
      <c r="C2487" s="153"/>
      <c r="D2487" s="177"/>
      <c r="E2487" s="177"/>
      <c r="F2487" s="177"/>
      <c r="G2487" s="177"/>
      <c r="H2487" s="177"/>
    </row>
    <row r="2488" spans="3:8" x14ac:dyDescent="0.2">
      <c r="C2488" s="153"/>
      <c r="D2488" s="177"/>
      <c r="E2488" s="177"/>
      <c r="F2488" s="177"/>
      <c r="G2488" s="177"/>
      <c r="H2488" s="177"/>
    </row>
    <row r="2489" spans="3:8" x14ac:dyDescent="0.2">
      <c r="C2489" s="153"/>
      <c r="D2489" s="177"/>
      <c r="E2489" s="177"/>
      <c r="F2489" s="177"/>
      <c r="G2489" s="177"/>
      <c r="H2489" s="177"/>
    </row>
    <row r="2490" spans="3:8" x14ac:dyDescent="0.2">
      <c r="C2490" s="153"/>
      <c r="D2490" s="177"/>
      <c r="E2490" s="177"/>
      <c r="F2490" s="177"/>
      <c r="G2490" s="177"/>
      <c r="H2490" s="177"/>
    </row>
    <row r="2491" spans="3:8" x14ac:dyDescent="0.2">
      <c r="C2491" s="153"/>
      <c r="D2491" s="177"/>
      <c r="E2491" s="177"/>
      <c r="F2491" s="177"/>
      <c r="G2491" s="177"/>
      <c r="H2491" s="177"/>
    </row>
    <row r="2492" spans="3:8" x14ac:dyDescent="0.2">
      <c r="C2492" s="153"/>
      <c r="D2492" s="177"/>
      <c r="E2492" s="177"/>
      <c r="F2492" s="177"/>
      <c r="G2492" s="177"/>
      <c r="H2492" s="177"/>
    </row>
    <row r="2493" spans="3:8" x14ac:dyDescent="0.2">
      <c r="C2493" s="153"/>
      <c r="D2493" s="177"/>
      <c r="E2493" s="177"/>
      <c r="F2493" s="177"/>
      <c r="G2493" s="177"/>
      <c r="H2493" s="177"/>
    </row>
    <row r="2494" spans="3:8" x14ac:dyDescent="0.2">
      <c r="C2494" s="153"/>
      <c r="D2494" s="177"/>
      <c r="E2494" s="177"/>
      <c r="F2494" s="177"/>
      <c r="G2494" s="177"/>
      <c r="H2494" s="177"/>
    </row>
    <row r="2495" spans="3:8" x14ac:dyDescent="0.2">
      <c r="C2495" s="153"/>
      <c r="D2495" s="177"/>
      <c r="E2495" s="177"/>
      <c r="F2495" s="177"/>
      <c r="G2495" s="177"/>
      <c r="H2495" s="177"/>
    </row>
    <row r="2496" spans="3:8" x14ac:dyDescent="0.2">
      <c r="C2496" s="153"/>
      <c r="D2496" s="177"/>
      <c r="E2496" s="177"/>
      <c r="F2496" s="177"/>
      <c r="G2496" s="177"/>
      <c r="H2496" s="177"/>
    </row>
    <row r="2497" spans="3:8" x14ac:dyDescent="0.2">
      <c r="C2497" s="153"/>
      <c r="D2497" s="177"/>
      <c r="E2497" s="177"/>
      <c r="F2497" s="177"/>
      <c r="G2497" s="177"/>
      <c r="H2497" s="177"/>
    </row>
    <row r="2498" spans="3:8" x14ac:dyDescent="0.2">
      <c r="C2498" s="153"/>
      <c r="D2498" s="177"/>
      <c r="E2498" s="177"/>
      <c r="F2498" s="177"/>
      <c r="G2498" s="177"/>
      <c r="H2498" s="177"/>
    </row>
    <row r="2499" spans="3:8" x14ac:dyDescent="0.2">
      <c r="C2499" s="153"/>
      <c r="D2499" s="177"/>
      <c r="E2499" s="177"/>
      <c r="F2499" s="177"/>
      <c r="G2499" s="177"/>
      <c r="H2499" s="177"/>
    </row>
    <row r="2500" spans="3:8" x14ac:dyDescent="0.2">
      <c r="C2500" s="153"/>
      <c r="D2500" s="177"/>
      <c r="E2500" s="177"/>
      <c r="F2500" s="177"/>
      <c r="G2500" s="177"/>
      <c r="H2500" s="177"/>
    </row>
    <row r="2501" spans="3:8" x14ac:dyDescent="0.2">
      <c r="C2501" s="153"/>
      <c r="D2501" s="177"/>
      <c r="E2501" s="177"/>
      <c r="F2501" s="177"/>
      <c r="G2501" s="177"/>
      <c r="H2501" s="177"/>
    </row>
    <row r="2502" spans="3:8" x14ac:dyDescent="0.2">
      <c r="C2502" s="153"/>
      <c r="D2502" s="177"/>
      <c r="E2502" s="177"/>
      <c r="F2502" s="177"/>
      <c r="G2502" s="177"/>
      <c r="H2502" s="177"/>
    </row>
    <row r="2503" spans="3:8" x14ac:dyDescent="0.2">
      <c r="C2503" s="153"/>
      <c r="D2503" s="177"/>
      <c r="E2503" s="177"/>
      <c r="F2503" s="177"/>
      <c r="G2503" s="177"/>
      <c r="H2503" s="177"/>
    </row>
    <row r="2504" spans="3:8" x14ac:dyDescent="0.2">
      <c r="C2504" s="153"/>
      <c r="D2504" s="177"/>
      <c r="E2504" s="177"/>
      <c r="F2504" s="177"/>
      <c r="G2504" s="177"/>
      <c r="H2504" s="177"/>
    </row>
    <row r="2505" spans="3:8" x14ac:dyDescent="0.2">
      <c r="C2505" s="153"/>
      <c r="D2505" s="177"/>
      <c r="E2505" s="177"/>
      <c r="F2505" s="177"/>
      <c r="G2505" s="177"/>
      <c r="H2505" s="177"/>
    </row>
    <row r="2506" spans="3:8" x14ac:dyDescent="0.2">
      <c r="C2506" s="153"/>
      <c r="D2506" s="177"/>
      <c r="E2506" s="177"/>
      <c r="F2506" s="177"/>
      <c r="G2506" s="177"/>
      <c r="H2506" s="177"/>
    </row>
    <row r="2507" spans="3:8" x14ac:dyDescent="0.2">
      <c r="C2507" s="153"/>
      <c r="D2507" s="177"/>
      <c r="E2507" s="177"/>
      <c r="F2507" s="177"/>
      <c r="G2507" s="177"/>
      <c r="H2507" s="177"/>
    </row>
    <row r="2508" spans="3:8" x14ac:dyDescent="0.2">
      <c r="C2508" s="153"/>
      <c r="D2508" s="177"/>
      <c r="E2508" s="177"/>
      <c r="F2508" s="177"/>
      <c r="G2508" s="177"/>
      <c r="H2508" s="177"/>
    </row>
    <row r="2509" spans="3:8" x14ac:dyDescent="0.2">
      <c r="C2509" s="153"/>
      <c r="D2509" s="177"/>
      <c r="E2509" s="177"/>
      <c r="F2509" s="177"/>
      <c r="G2509" s="177"/>
      <c r="H2509" s="177"/>
    </row>
    <row r="2510" spans="3:8" x14ac:dyDescent="0.2">
      <c r="C2510" s="153"/>
      <c r="D2510" s="177"/>
      <c r="E2510" s="177"/>
      <c r="F2510" s="177"/>
      <c r="G2510" s="177"/>
      <c r="H2510" s="177"/>
    </row>
    <row r="2511" spans="3:8" x14ac:dyDescent="0.2">
      <c r="C2511" s="153"/>
      <c r="D2511" s="177"/>
      <c r="E2511" s="177"/>
      <c r="F2511" s="177"/>
      <c r="G2511" s="177"/>
      <c r="H2511" s="177"/>
    </row>
    <row r="2512" spans="3:8" x14ac:dyDescent="0.2">
      <c r="C2512" s="153"/>
      <c r="D2512" s="177"/>
      <c r="E2512" s="177"/>
      <c r="F2512" s="177"/>
      <c r="G2512" s="177"/>
      <c r="H2512" s="177"/>
    </row>
    <row r="2513" spans="3:8" x14ac:dyDescent="0.2">
      <c r="C2513" s="153"/>
      <c r="D2513" s="177"/>
      <c r="E2513" s="177"/>
      <c r="F2513" s="177"/>
      <c r="G2513" s="177"/>
      <c r="H2513" s="177"/>
    </row>
    <row r="2514" spans="3:8" x14ac:dyDescent="0.2">
      <c r="C2514" s="153"/>
      <c r="D2514" s="177"/>
      <c r="E2514" s="177"/>
      <c r="F2514" s="177"/>
      <c r="G2514" s="177"/>
      <c r="H2514" s="177"/>
    </row>
    <row r="2515" spans="3:8" x14ac:dyDescent="0.2">
      <c r="C2515" s="153"/>
      <c r="D2515" s="177"/>
      <c r="E2515" s="177"/>
      <c r="F2515" s="177"/>
      <c r="G2515" s="177"/>
      <c r="H2515" s="177"/>
    </row>
    <row r="2516" spans="3:8" x14ac:dyDescent="0.2">
      <c r="C2516" s="153"/>
      <c r="D2516" s="177"/>
      <c r="E2516" s="177"/>
      <c r="F2516" s="177"/>
      <c r="G2516" s="177"/>
      <c r="H2516" s="177"/>
    </row>
    <row r="2517" spans="3:8" x14ac:dyDescent="0.2">
      <c r="C2517" s="153"/>
      <c r="D2517" s="177"/>
      <c r="E2517" s="177"/>
      <c r="F2517" s="177"/>
      <c r="G2517" s="177"/>
      <c r="H2517" s="177"/>
    </row>
    <row r="2518" spans="3:8" x14ac:dyDescent="0.2">
      <c r="C2518" s="153"/>
      <c r="D2518" s="177"/>
      <c r="E2518" s="177"/>
      <c r="F2518" s="177"/>
      <c r="G2518" s="177"/>
      <c r="H2518" s="177"/>
    </row>
    <row r="2519" spans="3:8" x14ac:dyDescent="0.2">
      <c r="C2519" s="153"/>
      <c r="D2519" s="177"/>
      <c r="E2519" s="177"/>
      <c r="F2519" s="177"/>
      <c r="G2519" s="177"/>
      <c r="H2519" s="177"/>
    </row>
    <row r="2520" spans="3:8" x14ac:dyDescent="0.2">
      <c r="C2520" s="153"/>
      <c r="D2520" s="177"/>
      <c r="E2520" s="177"/>
      <c r="F2520" s="177"/>
      <c r="G2520" s="177"/>
      <c r="H2520" s="177"/>
    </row>
    <row r="2521" spans="3:8" x14ac:dyDescent="0.2">
      <c r="C2521" s="153"/>
      <c r="D2521" s="177"/>
      <c r="E2521" s="177"/>
      <c r="F2521" s="177"/>
      <c r="G2521" s="177"/>
      <c r="H2521" s="177"/>
    </row>
    <row r="2522" spans="3:8" x14ac:dyDescent="0.2">
      <c r="C2522" s="153"/>
      <c r="D2522" s="177"/>
      <c r="E2522" s="177"/>
      <c r="F2522" s="177"/>
      <c r="G2522" s="177"/>
      <c r="H2522" s="177"/>
    </row>
    <row r="2523" spans="3:8" x14ac:dyDescent="0.2">
      <c r="C2523" s="153"/>
      <c r="D2523" s="177"/>
      <c r="E2523" s="177"/>
      <c r="F2523" s="177"/>
      <c r="G2523" s="177"/>
      <c r="H2523" s="177"/>
    </row>
    <row r="2524" spans="3:8" x14ac:dyDescent="0.2">
      <c r="C2524" s="153"/>
      <c r="D2524" s="177"/>
      <c r="E2524" s="177"/>
      <c r="F2524" s="177"/>
      <c r="G2524" s="177"/>
      <c r="H2524" s="177"/>
    </row>
    <row r="2525" spans="3:8" x14ac:dyDescent="0.2">
      <c r="C2525" s="153"/>
      <c r="D2525" s="177"/>
      <c r="E2525" s="177"/>
      <c r="F2525" s="177"/>
      <c r="G2525" s="177"/>
      <c r="H2525" s="177"/>
    </row>
    <row r="2526" spans="3:8" x14ac:dyDescent="0.2">
      <c r="C2526" s="153"/>
      <c r="D2526" s="177"/>
      <c r="E2526" s="177"/>
      <c r="F2526" s="177"/>
      <c r="G2526" s="177"/>
      <c r="H2526" s="177"/>
    </row>
    <row r="2527" spans="3:8" x14ac:dyDescent="0.2">
      <c r="C2527" s="153"/>
      <c r="D2527" s="177"/>
      <c r="E2527" s="177"/>
      <c r="F2527" s="177"/>
      <c r="G2527" s="177"/>
      <c r="H2527" s="177"/>
    </row>
    <row r="2528" spans="3:8" x14ac:dyDescent="0.2">
      <c r="C2528" s="153"/>
      <c r="D2528" s="177"/>
      <c r="E2528" s="177"/>
      <c r="F2528" s="177"/>
      <c r="G2528" s="177"/>
      <c r="H2528" s="177"/>
    </row>
    <row r="2529" spans="3:8" x14ac:dyDescent="0.2">
      <c r="C2529" s="153"/>
      <c r="D2529" s="177"/>
      <c r="E2529" s="177"/>
      <c r="F2529" s="177"/>
      <c r="G2529" s="177"/>
      <c r="H2529" s="177"/>
    </row>
    <row r="2530" spans="3:8" x14ac:dyDescent="0.2">
      <c r="C2530" s="153"/>
      <c r="D2530" s="177"/>
      <c r="E2530" s="177"/>
      <c r="F2530" s="177"/>
      <c r="G2530" s="177"/>
      <c r="H2530" s="177"/>
    </row>
    <row r="2531" spans="3:8" x14ac:dyDescent="0.2">
      <c r="C2531" s="153"/>
      <c r="D2531" s="177"/>
      <c r="E2531" s="177"/>
      <c r="F2531" s="177"/>
      <c r="G2531" s="177"/>
      <c r="H2531" s="177"/>
    </row>
    <row r="2532" spans="3:8" x14ac:dyDescent="0.2">
      <c r="C2532" s="153"/>
      <c r="D2532" s="177"/>
      <c r="E2532" s="177"/>
      <c r="F2532" s="177"/>
      <c r="G2532" s="177"/>
      <c r="H2532" s="177"/>
    </row>
    <row r="2533" spans="3:8" x14ac:dyDescent="0.2">
      <c r="C2533" s="153"/>
      <c r="D2533" s="177"/>
      <c r="E2533" s="177"/>
      <c r="F2533" s="177"/>
      <c r="G2533" s="177"/>
      <c r="H2533" s="177"/>
    </row>
    <row r="2534" spans="3:8" x14ac:dyDescent="0.2">
      <c r="C2534" s="153"/>
      <c r="D2534" s="177"/>
      <c r="E2534" s="177"/>
      <c r="F2534" s="177"/>
      <c r="G2534" s="177"/>
      <c r="H2534" s="177"/>
    </row>
    <row r="2535" spans="3:8" x14ac:dyDescent="0.2">
      <c r="C2535" s="153"/>
      <c r="D2535" s="177"/>
      <c r="E2535" s="177"/>
      <c r="F2535" s="177"/>
      <c r="G2535" s="177"/>
      <c r="H2535" s="177"/>
    </row>
    <row r="2536" spans="3:8" x14ac:dyDescent="0.2">
      <c r="C2536" s="153"/>
      <c r="D2536" s="177"/>
      <c r="E2536" s="177"/>
      <c r="F2536" s="177"/>
      <c r="G2536" s="177"/>
      <c r="H2536" s="177"/>
    </row>
    <row r="2537" spans="3:8" x14ac:dyDescent="0.2">
      <c r="C2537" s="153"/>
      <c r="D2537" s="177"/>
      <c r="E2537" s="177"/>
      <c r="F2537" s="177"/>
      <c r="G2537" s="177"/>
      <c r="H2537" s="177"/>
    </row>
    <row r="2538" spans="3:8" x14ac:dyDescent="0.2">
      <c r="C2538" s="153"/>
      <c r="D2538" s="177"/>
      <c r="E2538" s="177"/>
      <c r="F2538" s="177"/>
      <c r="G2538" s="177"/>
      <c r="H2538" s="177"/>
    </row>
    <row r="2539" spans="3:8" x14ac:dyDescent="0.2">
      <c r="C2539" s="153"/>
      <c r="D2539" s="177"/>
      <c r="E2539" s="177"/>
      <c r="F2539" s="177"/>
      <c r="G2539" s="177"/>
      <c r="H2539" s="177"/>
    </row>
    <row r="2540" spans="3:8" x14ac:dyDescent="0.2">
      <c r="C2540" s="153"/>
      <c r="D2540" s="177"/>
      <c r="E2540" s="177"/>
      <c r="F2540" s="177"/>
      <c r="G2540" s="177"/>
      <c r="H2540" s="177"/>
    </row>
    <row r="2541" spans="3:8" x14ac:dyDescent="0.2">
      <c r="C2541" s="153"/>
      <c r="D2541" s="177"/>
      <c r="E2541" s="177"/>
      <c r="F2541" s="177"/>
      <c r="G2541" s="177"/>
      <c r="H2541" s="177"/>
    </row>
    <row r="2542" spans="3:8" x14ac:dyDescent="0.2">
      <c r="C2542" s="153"/>
      <c r="D2542" s="177"/>
      <c r="E2542" s="177"/>
      <c r="F2542" s="177"/>
      <c r="G2542" s="177"/>
      <c r="H2542" s="177"/>
    </row>
    <row r="2543" spans="3:8" x14ac:dyDescent="0.2">
      <c r="C2543" s="153"/>
      <c r="D2543" s="177"/>
      <c r="E2543" s="177"/>
      <c r="F2543" s="177"/>
      <c r="G2543" s="177"/>
      <c r="H2543" s="177"/>
    </row>
    <row r="2544" spans="3:8" x14ac:dyDescent="0.2">
      <c r="C2544" s="153"/>
      <c r="D2544" s="177"/>
      <c r="E2544" s="177"/>
      <c r="F2544" s="177"/>
      <c r="G2544" s="177"/>
      <c r="H2544" s="177"/>
    </row>
    <row r="2545" spans="3:8" x14ac:dyDescent="0.2">
      <c r="C2545" s="153"/>
      <c r="D2545" s="177"/>
      <c r="E2545" s="177"/>
      <c r="F2545" s="177"/>
      <c r="G2545" s="177"/>
      <c r="H2545" s="177"/>
    </row>
    <row r="2546" spans="3:8" x14ac:dyDescent="0.2">
      <c r="C2546" s="153"/>
      <c r="D2546" s="177"/>
      <c r="E2546" s="177"/>
      <c r="F2546" s="177"/>
      <c r="G2546" s="177"/>
      <c r="H2546" s="177"/>
    </row>
    <row r="2547" spans="3:8" x14ac:dyDescent="0.2">
      <c r="C2547" s="153"/>
      <c r="D2547" s="177"/>
      <c r="E2547" s="177"/>
      <c r="F2547" s="177"/>
      <c r="G2547" s="177"/>
      <c r="H2547" s="177"/>
    </row>
    <row r="2548" spans="3:8" x14ac:dyDescent="0.2">
      <c r="C2548" s="153"/>
      <c r="D2548" s="177"/>
      <c r="E2548" s="177"/>
      <c r="F2548" s="177"/>
      <c r="G2548" s="177"/>
      <c r="H2548" s="177"/>
    </row>
    <row r="2549" spans="3:8" x14ac:dyDescent="0.2">
      <c r="C2549" s="153"/>
      <c r="D2549" s="177"/>
      <c r="E2549" s="177"/>
      <c r="F2549" s="177"/>
      <c r="G2549" s="177"/>
      <c r="H2549" s="177"/>
    </row>
    <row r="2550" spans="3:8" x14ac:dyDescent="0.2">
      <c r="C2550" s="153"/>
      <c r="D2550" s="177"/>
      <c r="E2550" s="177"/>
      <c r="F2550" s="177"/>
      <c r="G2550" s="177"/>
      <c r="H2550" s="177"/>
    </row>
    <row r="2551" spans="3:8" x14ac:dyDescent="0.2">
      <c r="C2551" s="153"/>
      <c r="D2551" s="177"/>
      <c r="E2551" s="177"/>
      <c r="F2551" s="177"/>
      <c r="G2551" s="177"/>
      <c r="H2551" s="177"/>
    </row>
    <row r="2552" spans="3:8" x14ac:dyDescent="0.2">
      <c r="C2552" s="153"/>
      <c r="D2552" s="177"/>
      <c r="E2552" s="177"/>
      <c r="F2552" s="177"/>
      <c r="G2552" s="177"/>
      <c r="H2552" s="177"/>
    </row>
    <row r="2553" spans="3:8" x14ac:dyDescent="0.2">
      <c r="C2553" s="153"/>
      <c r="D2553" s="177"/>
      <c r="E2553" s="177"/>
      <c r="F2553" s="177"/>
      <c r="G2553" s="177"/>
      <c r="H2553" s="177"/>
    </row>
    <row r="2554" spans="3:8" x14ac:dyDescent="0.2">
      <c r="C2554" s="153"/>
      <c r="D2554" s="177"/>
      <c r="E2554" s="177"/>
      <c r="F2554" s="177"/>
      <c r="G2554" s="177"/>
      <c r="H2554" s="177"/>
    </row>
    <row r="2555" spans="3:8" x14ac:dyDescent="0.2">
      <c r="C2555" s="153"/>
      <c r="D2555" s="177"/>
      <c r="E2555" s="177"/>
      <c r="F2555" s="177"/>
      <c r="G2555" s="177"/>
      <c r="H2555" s="177"/>
    </row>
    <row r="2556" spans="3:8" x14ac:dyDescent="0.2">
      <c r="C2556" s="153"/>
      <c r="D2556" s="177"/>
      <c r="E2556" s="177"/>
      <c r="F2556" s="177"/>
      <c r="G2556" s="177"/>
      <c r="H2556" s="177"/>
    </row>
    <row r="2557" spans="3:8" x14ac:dyDescent="0.2">
      <c r="C2557" s="153"/>
      <c r="D2557" s="177"/>
      <c r="E2557" s="177"/>
      <c r="F2557" s="177"/>
      <c r="G2557" s="177"/>
      <c r="H2557" s="177"/>
    </row>
    <row r="2558" spans="3:8" x14ac:dyDescent="0.2">
      <c r="C2558" s="153"/>
      <c r="D2558" s="177"/>
      <c r="E2558" s="177"/>
      <c r="F2558" s="177"/>
      <c r="G2558" s="177"/>
      <c r="H2558" s="177"/>
    </row>
    <row r="2559" spans="3:8" x14ac:dyDescent="0.2">
      <c r="C2559" s="153"/>
      <c r="D2559" s="177"/>
      <c r="E2559" s="177"/>
      <c r="F2559" s="177"/>
      <c r="G2559" s="177"/>
      <c r="H2559" s="177"/>
    </row>
    <row r="2560" spans="3:8" x14ac:dyDescent="0.2">
      <c r="C2560" s="153"/>
      <c r="D2560" s="177"/>
      <c r="E2560" s="177"/>
      <c r="F2560" s="177"/>
      <c r="G2560" s="177"/>
      <c r="H2560" s="177"/>
    </row>
    <row r="2561" spans="3:8" x14ac:dyDescent="0.2">
      <c r="C2561" s="153"/>
      <c r="D2561" s="177"/>
      <c r="E2561" s="177"/>
      <c r="F2561" s="177"/>
      <c r="G2561" s="177"/>
      <c r="H2561" s="177"/>
    </row>
    <row r="2562" spans="3:8" x14ac:dyDescent="0.2">
      <c r="C2562" s="153"/>
      <c r="D2562" s="177"/>
      <c r="E2562" s="177"/>
      <c r="F2562" s="177"/>
      <c r="G2562" s="177"/>
      <c r="H2562" s="177"/>
    </row>
    <row r="2563" spans="3:8" x14ac:dyDescent="0.2">
      <c r="C2563" s="153"/>
      <c r="D2563" s="177"/>
      <c r="E2563" s="177"/>
      <c r="F2563" s="177"/>
      <c r="G2563" s="177"/>
      <c r="H2563" s="177"/>
    </row>
    <row r="2564" spans="3:8" x14ac:dyDescent="0.2">
      <c r="C2564" s="153"/>
      <c r="D2564" s="177"/>
      <c r="E2564" s="177"/>
      <c r="F2564" s="177"/>
      <c r="G2564" s="177"/>
      <c r="H2564" s="177"/>
    </row>
    <row r="2565" spans="3:8" x14ac:dyDescent="0.2">
      <c r="C2565" s="153"/>
      <c r="D2565" s="177"/>
      <c r="E2565" s="177"/>
      <c r="F2565" s="177"/>
      <c r="G2565" s="177"/>
      <c r="H2565" s="177"/>
    </row>
    <row r="2566" spans="3:8" x14ac:dyDescent="0.2">
      <c r="C2566" s="153"/>
      <c r="D2566" s="177"/>
      <c r="E2566" s="177"/>
      <c r="F2566" s="177"/>
      <c r="G2566" s="177"/>
      <c r="H2566" s="177"/>
    </row>
    <row r="2567" spans="3:8" x14ac:dyDescent="0.2">
      <c r="C2567" s="153"/>
      <c r="D2567" s="177"/>
      <c r="E2567" s="177"/>
      <c r="F2567" s="177"/>
      <c r="G2567" s="177"/>
      <c r="H2567" s="177"/>
    </row>
    <row r="2568" spans="3:8" x14ac:dyDescent="0.2">
      <c r="C2568" s="153"/>
      <c r="D2568" s="177"/>
      <c r="E2568" s="177"/>
      <c r="F2568" s="177"/>
      <c r="G2568" s="177"/>
      <c r="H2568" s="177"/>
    </row>
    <row r="2569" spans="3:8" x14ac:dyDescent="0.2">
      <c r="C2569" s="153"/>
      <c r="D2569" s="177"/>
      <c r="E2569" s="177"/>
      <c r="F2569" s="177"/>
      <c r="G2569" s="177"/>
      <c r="H2569" s="177"/>
    </row>
    <row r="2570" spans="3:8" x14ac:dyDescent="0.2">
      <c r="C2570" s="153"/>
      <c r="D2570" s="177"/>
      <c r="E2570" s="177"/>
      <c r="F2570" s="177"/>
      <c r="G2570" s="177"/>
      <c r="H2570" s="177"/>
    </row>
    <row r="2571" spans="3:8" x14ac:dyDescent="0.2">
      <c r="C2571" s="153"/>
      <c r="D2571" s="177"/>
      <c r="E2571" s="177"/>
      <c r="F2571" s="177"/>
      <c r="G2571" s="177"/>
      <c r="H2571" s="177"/>
    </row>
    <row r="2572" spans="3:8" x14ac:dyDescent="0.2">
      <c r="C2572" s="153"/>
      <c r="D2572" s="177"/>
      <c r="E2572" s="177"/>
      <c r="F2572" s="177"/>
      <c r="G2572" s="177"/>
      <c r="H2572" s="177"/>
    </row>
    <row r="2573" spans="3:8" x14ac:dyDescent="0.2">
      <c r="C2573" s="153"/>
      <c r="D2573" s="177"/>
      <c r="E2573" s="177"/>
      <c r="F2573" s="177"/>
      <c r="G2573" s="177"/>
      <c r="H2573" s="177"/>
    </row>
    <row r="2574" spans="3:8" x14ac:dyDescent="0.2">
      <c r="C2574" s="153"/>
      <c r="D2574" s="177"/>
      <c r="E2574" s="177"/>
      <c r="F2574" s="177"/>
      <c r="G2574" s="177"/>
      <c r="H2574" s="177"/>
    </row>
    <row r="2575" spans="3:8" x14ac:dyDescent="0.2">
      <c r="C2575" s="153"/>
      <c r="D2575" s="177"/>
      <c r="E2575" s="177"/>
      <c r="F2575" s="177"/>
      <c r="G2575" s="177"/>
      <c r="H2575" s="177"/>
    </row>
    <row r="2576" spans="3:8" x14ac:dyDescent="0.2">
      <c r="C2576" s="153"/>
      <c r="D2576" s="177"/>
      <c r="E2576" s="177"/>
      <c r="F2576" s="177"/>
      <c r="G2576" s="177"/>
      <c r="H2576" s="177"/>
    </row>
    <row r="2577" spans="3:8" x14ac:dyDescent="0.2">
      <c r="C2577" s="153"/>
      <c r="D2577" s="177"/>
      <c r="E2577" s="177"/>
      <c r="F2577" s="177"/>
      <c r="G2577" s="177"/>
      <c r="H2577" s="177"/>
    </row>
    <row r="2578" spans="3:8" x14ac:dyDescent="0.2">
      <c r="C2578" s="153"/>
      <c r="D2578" s="177"/>
      <c r="E2578" s="177"/>
      <c r="F2578" s="177"/>
      <c r="G2578" s="177"/>
      <c r="H2578" s="177"/>
    </row>
    <row r="2579" spans="3:8" x14ac:dyDescent="0.2">
      <c r="C2579" s="153"/>
      <c r="D2579" s="177"/>
      <c r="E2579" s="177"/>
      <c r="F2579" s="177"/>
      <c r="G2579" s="177"/>
      <c r="H2579" s="177"/>
    </row>
    <row r="2580" spans="3:8" x14ac:dyDescent="0.2">
      <c r="C2580" s="153"/>
      <c r="D2580" s="177"/>
      <c r="E2580" s="177"/>
      <c r="F2580" s="177"/>
      <c r="G2580" s="177"/>
      <c r="H2580" s="177"/>
    </row>
    <row r="2581" spans="3:8" x14ac:dyDescent="0.2">
      <c r="C2581" s="153"/>
      <c r="D2581" s="177"/>
      <c r="E2581" s="177"/>
      <c r="F2581" s="177"/>
      <c r="G2581" s="177"/>
      <c r="H2581" s="177"/>
    </row>
    <row r="2582" spans="3:8" x14ac:dyDescent="0.2">
      <c r="C2582" s="153"/>
      <c r="D2582" s="177"/>
      <c r="E2582" s="177"/>
      <c r="F2582" s="177"/>
      <c r="G2582" s="177"/>
      <c r="H2582" s="177"/>
    </row>
    <row r="2583" spans="3:8" x14ac:dyDescent="0.2">
      <c r="C2583" s="153"/>
      <c r="D2583" s="177"/>
      <c r="E2583" s="177"/>
      <c r="F2583" s="177"/>
      <c r="G2583" s="177"/>
      <c r="H2583" s="177"/>
    </row>
    <row r="2584" spans="3:8" x14ac:dyDescent="0.2">
      <c r="C2584" s="153"/>
      <c r="D2584" s="177"/>
      <c r="E2584" s="177"/>
      <c r="F2584" s="177"/>
      <c r="G2584" s="177"/>
      <c r="H2584" s="177"/>
    </row>
    <row r="2585" spans="3:8" x14ac:dyDescent="0.2">
      <c r="C2585" s="153"/>
      <c r="D2585" s="177"/>
      <c r="E2585" s="177"/>
      <c r="F2585" s="177"/>
      <c r="G2585" s="177"/>
      <c r="H2585" s="177"/>
    </row>
    <row r="2586" spans="3:8" x14ac:dyDescent="0.2">
      <c r="C2586" s="153"/>
      <c r="D2586" s="177"/>
      <c r="E2586" s="177"/>
      <c r="F2586" s="177"/>
      <c r="G2586" s="177"/>
      <c r="H2586" s="177"/>
    </row>
    <row r="2587" spans="3:8" x14ac:dyDescent="0.2">
      <c r="C2587" s="153"/>
      <c r="D2587" s="177"/>
      <c r="E2587" s="177"/>
      <c r="F2587" s="177"/>
      <c r="G2587" s="177"/>
      <c r="H2587" s="177"/>
    </row>
    <row r="2588" spans="3:8" x14ac:dyDescent="0.2">
      <c r="C2588" s="153"/>
      <c r="D2588" s="177"/>
      <c r="E2588" s="177"/>
      <c r="F2588" s="177"/>
      <c r="G2588" s="177"/>
      <c r="H2588" s="177"/>
    </row>
    <row r="2589" spans="3:8" x14ac:dyDescent="0.2">
      <c r="C2589" s="153"/>
      <c r="D2589" s="177"/>
      <c r="E2589" s="177"/>
      <c r="F2589" s="177"/>
      <c r="G2589" s="177"/>
      <c r="H2589" s="177"/>
    </row>
    <row r="2590" spans="3:8" x14ac:dyDescent="0.2">
      <c r="C2590" s="153"/>
      <c r="D2590" s="177"/>
      <c r="E2590" s="177"/>
      <c r="F2590" s="177"/>
      <c r="G2590" s="177"/>
      <c r="H2590" s="177"/>
    </row>
    <row r="2591" spans="3:8" x14ac:dyDescent="0.2">
      <c r="C2591" s="153"/>
      <c r="D2591" s="177"/>
      <c r="E2591" s="177"/>
      <c r="F2591" s="177"/>
      <c r="G2591" s="177"/>
      <c r="H2591" s="177"/>
    </row>
    <row r="2592" spans="3:8" x14ac:dyDescent="0.2">
      <c r="C2592" s="153"/>
      <c r="D2592" s="177"/>
      <c r="E2592" s="177"/>
      <c r="F2592" s="177"/>
      <c r="G2592" s="177"/>
      <c r="H2592" s="177"/>
    </row>
    <row r="2593" spans="3:8" x14ac:dyDescent="0.2">
      <c r="C2593" s="153"/>
      <c r="D2593" s="177"/>
      <c r="E2593" s="177"/>
      <c r="F2593" s="177"/>
      <c r="G2593" s="177"/>
      <c r="H2593" s="177"/>
    </row>
    <row r="2594" spans="3:8" x14ac:dyDescent="0.2">
      <c r="C2594" s="153"/>
      <c r="D2594" s="177"/>
      <c r="E2594" s="177"/>
      <c r="F2594" s="177"/>
      <c r="G2594" s="177"/>
      <c r="H2594" s="177"/>
    </row>
    <row r="2595" spans="3:8" x14ac:dyDescent="0.2">
      <c r="C2595" s="153"/>
      <c r="D2595" s="177"/>
      <c r="E2595" s="177"/>
      <c r="F2595" s="177"/>
      <c r="G2595" s="177"/>
      <c r="H2595" s="177"/>
    </row>
    <row r="2596" spans="3:8" x14ac:dyDescent="0.2">
      <c r="C2596" s="153"/>
      <c r="D2596" s="177"/>
      <c r="E2596" s="177"/>
      <c r="F2596" s="177"/>
      <c r="G2596" s="177"/>
      <c r="H2596" s="177"/>
    </row>
    <row r="2597" spans="3:8" x14ac:dyDescent="0.2">
      <c r="C2597" s="153"/>
      <c r="D2597" s="177"/>
      <c r="E2597" s="177"/>
      <c r="F2597" s="177"/>
      <c r="G2597" s="177"/>
      <c r="H2597" s="177"/>
    </row>
    <row r="2598" spans="3:8" x14ac:dyDescent="0.2">
      <c r="C2598" s="153"/>
      <c r="D2598" s="177"/>
      <c r="E2598" s="177"/>
      <c r="F2598" s="177"/>
      <c r="G2598" s="177"/>
      <c r="H2598" s="177"/>
    </row>
    <row r="2599" spans="3:8" x14ac:dyDescent="0.2">
      <c r="C2599" s="153"/>
      <c r="D2599" s="177"/>
      <c r="E2599" s="177"/>
      <c r="F2599" s="177"/>
      <c r="G2599" s="177"/>
      <c r="H2599" s="177"/>
    </row>
    <row r="2600" spans="3:8" x14ac:dyDescent="0.2">
      <c r="C2600" s="153"/>
      <c r="D2600" s="177"/>
      <c r="E2600" s="177"/>
      <c r="F2600" s="177"/>
      <c r="G2600" s="177"/>
      <c r="H2600" s="177"/>
    </row>
    <row r="2601" spans="3:8" x14ac:dyDescent="0.2">
      <c r="C2601" s="153"/>
      <c r="D2601" s="177"/>
      <c r="E2601" s="177"/>
      <c r="F2601" s="177"/>
      <c r="G2601" s="177"/>
      <c r="H2601" s="177"/>
    </row>
    <row r="2602" spans="3:8" x14ac:dyDescent="0.2">
      <c r="C2602" s="153"/>
      <c r="D2602" s="177"/>
      <c r="E2602" s="177"/>
      <c r="F2602" s="177"/>
      <c r="G2602" s="177"/>
      <c r="H2602" s="177"/>
    </row>
    <row r="2603" spans="3:8" x14ac:dyDescent="0.2">
      <c r="C2603" s="153"/>
      <c r="D2603" s="177"/>
      <c r="E2603" s="177"/>
      <c r="F2603" s="177"/>
      <c r="G2603" s="177"/>
      <c r="H2603" s="177"/>
    </row>
    <row r="2604" spans="3:8" x14ac:dyDescent="0.2">
      <c r="C2604" s="153"/>
      <c r="D2604" s="177"/>
      <c r="E2604" s="177"/>
      <c r="F2604" s="177"/>
      <c r="G2604" s="177"/>
      <c r="H2604" s="177"/>
    </row>
    <row r="2605" spans="3:8" x14ac:dyDescent="0.2">
      <c r="C2605" s="153"/>
      <c r="D2605" s="177"/>
      <c r="E2605" s="177"/>
      <c r="F2605" s="177"/>
      <c r="G2605" s="177"/>
      <c r="H2605" s="177"/>
    </row>
    <row r="2606" spans="3:8" x14ac:dyDescent="0.2">
      <c r="C2606" s="153"/>
      <c r="D2606" s="177"/>
      <c r="E2606" s="177"/>
      <c r="F2606" s="177"/>
      <c r="G2606" s="177"/>
      <c r="H2606" s="177"/>
    </row>
    <row r="2607" spans="3:8" x14ac:dyDescent="0.2">
      <c r="C2607" s="153"/>
      <c r="D2607" s="177"/>
      <c r="E2607" s="177"/>
      <c r="F2607" s="177"/>
      <c r="G2607" s="177"/>
      <c r="H2607" s="177"/>
    </row>
    <row r="2608" spans="3:8" x14ac:dyDescent="0.2">
      <c r="C2608" s="153"/>
      <c r="D2608" s="177"/>
      <c r="E2608" s="177"/>
      <c r="F2608" s="177"/>
      <c r="G2608" s="177"/>
      <c r="H2608" s="177"/>
    </row>
    <row r="2609" spans="3:8" x14ac:dyDescent="0.2">
      <c r="C2609" s="153"/>
      <c r="D2609" s="177"/>
      <c r="E2609" s="177"/>
      <c r="F2609" s="177"/>
      <c r="G2609" s="177"/>
      <c r="H2609" s="177"/>
    </row>
    <row r="2610" spans="3:8" x14ac:dyDescent="0.2">
      <c r="C2610" s="153"/>
      <c r="D2610" s="177"/>
      <c r="E2610" s="177"/>
      <c r="F2610" s="177"/>
      <c r="G2610" s="177"/>
      <c r="H2610" s="177"/>
    </row>
    <row r="2611" spans="3:8" x14ac:dyDescent="0.2">
      <c r="C2611" s="153"/>
      <c r="D2611" s="177"/>
      <c r="E2611" s="177"/>
      <c r="F2611" s="177"/>
      <c r="G2611" s="177"/>
      <c r="H2611" s="177"/>
    </row>
    <row r="2612" spans="3:8" x14ac:dyDescent="0.2">
      <c r="C2612" s="153"/>
      <c r="D2612" s="177"/>
      <c r="E2612" s="177"/>
      <c r="F2612" s="177"/>
      <c r="G2612" s="177"/>
      <c r="H2612" s="177"/>
    </row>
    <row r="2613" spans="3:8" x14ac:dyDescent="0.2">
      <c r="C2613" s="153"/>
      <c r="D2613" s="177"/>
      <c r="E2613" s="177"/>
      <c r="F2613" s="177"/>
      <c r="G2613" s="177"/>
      <c r="H2613" s="177"/>
    </row>
    <row r="2614" spans="3:8" x14ac:dyDescent="0.2">
      <c r="C2614" s="153"/>
      <c r="D2614" s="177"/>
      <c r="E2614" s="177"/>
      <c r="F2614" s="177"/>
      <c r="G2614" s="177"/>
      <c r="H2614" s="177"/>
    </row>
    <row r="2615" spans="3:8" x14ac:dyDescent="0.2">
      <c r="C2615" s="153"/>
      <c r="D2615" s="177"/>
      <c r="E2615" s="177"/>
      <c r="F2615" s="177"/>
      <c r="G2615" s="177"/>
      <c r="H2615" s="177"/>
    </row>
    <row r="2616" spans="3:8" x14ac:dyDescent="0.2">
      <c r="C2616" s="153"/>
      <c r="D2616" s="177"/>
      <c r="E2616" s="177"/>
      <c r="F2616" s="177"/>
      <c r="G2616" s="177"/>
      <c r="H2616" s="177"/>
    </row>
    <row r="2617" spans="3:8" x14ac:dyDescent="0.2">
      <c r="C2617" s="153"/>
      <c r="D2617" s="177"/>
      <c r="E2617" s="177"/>
      <c r="F2617" s="177"/>
      <c r="G2617" s="177"/>
      <c r="H2617" s="177"/>
    </row>
    <row r="2618" spans="3:8" x14ac:dyDescent="0.2">
      <c r="C2618" s="153"/>
      <c r="D2618" s="177"/>
      <c r="E2618" s="177"/>
      <c r="F2618" s="177"/>
      <c r="G2618" s="177"/>
      <c r="H2618" s="177"/>
    </row>
    <row r="2619" spans="3:8" x14ac:dyDescent="0.2">
      <c r="C2619" s="153"/>
      <c r="D2619" s="177"/>
      <c r="E2619" s="177"/>
      <c r="F2619" s="177"/>
      <c r="G2619" s="177"/>
      <c r="H2619" s="177"/>
    </row>
    <row r="2620" spans="3:8" x14ac:dyDescent="0.2">
      <c r="C2620" s="153"/>
      <c r="D2620" s="177"/>
      <c r="E2620" s="177"/>
      <c r="F2620" s="177"/>
      <c r="G2620" s="177"/>
      <c r="H2620" s="177"/>
    </row>
    <row r="2621" spans="3:8" x14ac:dyDescent="0.2">
      <c r="C2621" s="153"/>
      <c r="D2621" s="177"/>
      <c r="E2621" s="177"/>
      <c r="F2621" s="177"/>
      <c r="G2621" s="177"/>
      <c r="H2621" s="177"/>
    </row>
    <row r="2622" spans="3:8" x14ac:dyDescent="0.2">
      <c r="C2622" s="153"/>
      <c r="D2622" s="177"/>
      <c r="E2622" s="177"/>
      <c r="F2622" s="177"/>
      <c r="G2622" s="177"/>
      <c r="H2622" s="177"/>
    </row>
    <row r="2623" spans="3:8" x14ac:dyDescent="0.2">
      <c r="C2623" s="153"/>
      <c r="D2623" s="177"/>
      <c r="E2623" s="177"/>
      <c r="F2623" s="177"/>
      <c r="G2623" s="177"/>
      <c r="H2623" s="177"/>
    </row>
    <row r="2624" spans="3:8" x14ac:dyDescent="0.2">
      <c r="C2624" s="153"/>
      <c r="D2624" s="177"/>
      <c r="E2624" s="177"/>
      <c r="F2624" s="177"/>
      <c r="G2624" s="177"/>
      <c r="H2624" s="177"/>
    </row>
    <row r="2625" spans="3:8" x14ac:dyDescent="0.2">
      <c r="C2625" s="153"/>
      <c r="D2625" s="177"/>
      <c r="E2625" s="177"/>
      <c r="F2625" s="177"/>
      <c r="G2625" s="177"/>
      <c r="H2625" s="177"/>
    </row>
    <row r="2626" spans="3:8" x14ac:dyDescent="0.2">
      <c r="C2626" s="153"/>
      <c r="D2626" s="177"/>
      <c r="E2626" s="177"/>
      <c r="F2626" s="177"/>
      <c r="G2626" s="177"/>
      <c r="H2626" s="177"/>
    </row>
    <row r="2627" spans="3:8" x14ac:dyDescent="0.2">
      <c r="C2627" s="153"/>
      <c r="D2627" s="177"/>
      <c r="E2627" s="177"/>
      <c r="F2627" s="177"/>
      <c r="G2627" s="177"/>
      <c r="H2627" s="177"/>
    </row>
    <row r="2628" spans="3:8" x14ac:dyDescent="0.2">
      <c r="C2628" s="153"/>
      <c r="D2628" s="177"/>
      <c r="E2628" s="177"/>
      <c r="F2628" s="177"/>
      <c r="G2628" s="177"/>
      <c r="H2628" s="177"/>
    </row>
    <row r="2629" spans="3:8" x14ac:dyDescent="0.2">
      <c r="C2629" s="153"/>
      <c r="D2629" s="177"/>
      <c r="E2629" s="177"/>
      <c r="F2629" s="177"/>
      <c r="G2629" s="177"/>
      <c r="H2629" s="177"/>
    </row>
    <row r="2630" spans="3:8" x14ac:dyDescent="0.2">
      <c r="C2630" s="153"/>
      <c r="D2630" s="177"/>
      <c r="E2630" s="177"/>
      <c r="F2630" s="177"/>
      <c r="G2630" s="177"/>
      <c r="H2630" s="177"/>
    </row>
    <row r="2631" spans="3:8" x14ac:dyDescent="0.2">
      <c r="C2631" s="153"/>
      <c r="D2631" s="177"/>
      <c r="E2631" s="177"/>
      <c r="F2631" s="177"/>
      <c r="G2631" s="177"/>
      <c r="H2631" s="177"/>
    </row>
    <row r="2632" spans="3:8" x14ac:dyDescent="0.2">
      <c r="C2632" s="153"/>
      <c r="D2632" s="177"/>
      <c r="E2632" s="177"/>
      <c r="F2632" s="177"/>
      <c r="G2632" s="177"/>
      <c r="H2632" s="177"/>
    </row>
    <row r="2633" spans="3:8" x14ac:dyDescent="0.2">
      <c r="C2633" s="153"/>
      <c r="D2633" s="177"/>
      <c r="E2633" s="177"/>
      <c r="F2633" s="177"/>
      <c r="G2633" s="177"/>
      <c r="H2633" s="177"/>
    </row>
    <row r="2634" spans="3:8" x14ac:dyDescent="0.2">
      <c r="C2634" s="153"/>
      <c r="D2634" s="177"/>
      <c r="E2634" s="177"/>
      <c r="F2634" s="177"/>
      <c r="G2634" s="177"/>
      <c r="H2634" s="177"/>
    </row>
    <row r="2635" spans="3:8" x14ac:dyDescent="0.2">
      <c r="C2635" s="153"/>
      <c r="D2635" s="177"/>
      <c r="E2635" s="177"/>
      <c r="F2635" s="177"/>
      <c r="G2635" s="177"/>
      <c r="H2635" s="177"/>
    </row>
    <row r="2636" spans="3:8" x14ac:dyDescent="0.2">
      <c r="C2636" s="153"/>
      <c r="D2636" s="177"/>
      <c r="E2636" s="177"/>
      <c r="F2636" s="177"/>
      <c r="G2636" s="177"/>
      <c r="H2636" s="177"/>
    </row>
    <row r="2637" spans="3:8" x14ac:dyDescent="0.2">
      <c r="C2637" s="153"/>
      <c r="D2637" s="177"/>
      <c r="E2637" s="177"/>
      <c r="F2637" s="177"/>
      <c r="G2637" s="177"/>
      <c r="H2637" s="177"/>
    </row>
    <row r="2638" spans="3:8" x14ac:dyDescent="0.2">
      <c r="C2638" s="153"/>
      <c r="D2638" s="177"/>
      <c r="E2638" s="177"/>
      <c r="F2638" s="177"/>
      <c r="G2638" s="177"/>
      <c r="H2638" s="177"/>
    </row>
    <row r="2639" spans="3:8" x14ac:dyDescent="0.2">
      <c r="C2639" s="153"/>
      <c r="D2639" s="177"/>
      <c r="E2639" s="177"/>
      <c r="F2639" s="177"/>
      <c r="G2639" s="177"/>
      <c r="H2639" s="177"/>
    </row>
    <row r="2640" spans="3:8" x14ac:dyDescent="0.2">
      <c r="C2640" s="153"/>
      <c r="D2640" s="177"/>
      <c r="E2640" s="177"/>
      <c r="F2640" s="177"/>
      <c r="G2640" s="177"/>
      <c r="H2640" s="177"/>
    </row>
    <row r="2641" spans="3:8" x14ac:dyDescent="0.2">
      <c r="C2641" s="153"/>
      <c r="D2641" s="177"/>
      <c r="E2641" s="177"/>
      <c r="F2641" s="177"/>
      <c r="G2641" s="177"/>
      <c r="H2641" s="177"/>
    </row>
    <row r="2642" spans="3:8" x14ac:dyDescent="0.2">
      <c r="C2642" s="153"/>
      <c r="D2642" s="177"/>
      <c r="E2642" s="177"/>
      <c r="F2642" s="177"/>
      <c r="G2642" s="177"/>
      <c r="H2642" s="177"/>
    </row>
    <row r="2643" spans="3:8" x14ac:dyDescent="0.2">
      <c r="C2643" s="153"/>
      <c r="D2643" s="177"/>
      <c r="E2643" s="177"/>
      <c r="F2643" s="177"/>
      <c r="G2643" s="177"/>
      <c r="H2643" s="177"/>
    </row>
    <row r="2644" spans="3:8" x14ac:dyDescent="0.2">
      <c r="C2644" s="153"/>
      <c r="D2644" s="177"/>
      <c r="E2644" s="177"/>
      <c r="F2644" s="177"/>
      <c r="G2644" s="177"/>
      <c r="H2644" s="177"/>
    </row>
    <row r="2645" spans="3:8" x14ac:dyDescent="0.2">
      <c r="C2645" s="153"/>
      <c r="D2645" s="177"/>
      <c r="E2645" s="177"/>
      <c r="F2645" s="177"/>
      <c r="G2645" s="177"/>
      <c r="H2645" s="177"/>
    </row>
    <row r="2646" spans="3:8" x14ac:dyDescent="0.2">
      <c r="C2646" s="153"/>
      <c r="D2646" s="177"/>
      <c r="E2646" s="177"/>
      <c r="F2646" s="177"/>
      <c r="G2646" s="177"/>
      <c r="H2646" s="177"/>
    </row>
    <row r="2647" spans="3:8" x14ac:dyDescent="0.2">
      <c r="C2647" s="153"/>
      <c r="D2647" s="177"/>
      <c r="E2647" s="177"/>
      <c r="F2647" s="177"/>
      <c r="G2647" s="177"/>
      <c r="H2647" s="177"/>
    </row>
    <row r="2648" spans="3:8" x14ac:dyDescent="0.2">
      <c r="C2648" s="153"/>
      <c r="D2648" s="177"/>
      <c r="E2648" s="177"/>
      <c r="F2648" s="177"/>
      <c r="G2648" s="177"/>
      <c r="H2648" s="177"/>
    </row>
    <row r="2649" spans="3:8" x14ac:dyDescent="0.2">
      <c r="C2649" s="153"/>
      <c r="D2649" s="177"/>
      <c r="E2649" s="177"/>
      <c r="F2649" s="177"/>
      <c r="G2649" s="177"/>
      <c r="H2649" s="177"/>
    </row>
    <row r="2650" spans="3:8" x14ac:dyDescent="0.2">
      <c r="C2650" s="153"/>
      <c r="D2650" s="177"/>
      <c r="E2650" s="177"/>
      <c r="F2650" s="177"/>
      <c r="G2650" s="177"/>
      <c r="H2650" s="177"/>
    </row>
    <row r="2651" spans="3:8" x14ac:dyDescent="0.2">
      <c r="C2651" s="153"/>
      <c r="D2651" s="177"/>
      <c r="E2651" s="177"/>
      <c r="F2651" s="177"/>
      <c r="G2651" s="177"/>
      <c r="H2651" s="177"/>
    </row>
    <row r="2652" spans="3:8" x14ac:dyDescent="0.2">
      <c r="C2652" s="153"/>
      <c r="D2652" s="177"/>
      <c r="E2652" s="177"/>
      <c r="F2652" s="177"/>
      <c r="G2652" s="177"/>
      <c r="H2652" s="177"/>
    </row>
    <row r="2653" spans="3:8" x14ac:dyDescent="0.2">
      <c r="C2653" s="153"/>
      <c r="D2653" s="177"/>
      <c r="E2653" s="177"/>
      <c r="F2653" s="177"/>
      <c r="G2653" s="177"/>
      <c r="H2653" s="177"/>
    </row>
    <row r="2654" spans="3:8" x14ac:dyDescent="0.2">
      <c r="C2654" s="153"/>
      <c r="D2654" s="177"/>
      <c r="E2654" s="177"/>
      <c r="F2654" s="177"/>
      <c r="G2654" s="177"/>
      <c r="H2654" s="177"/>
    </row>
    <row r="2655" spans="3:8" x14ac:dyDescent="0.2">
      <c r="C2655" s="153"/>
      <c r="D2655" s="177"/>
      <c r="E2655" s="177"/>
      <c r="F2655" s="177"/>
      <c r="G2655" s="177"/>
      <c r="H2655" s="177"/>
    </row>
    <row r="2656" spans="3:8" x14ac:dyDescent="0.2">
      <c r="C2656" s="153"/>
      <c r="D2656" s="177"/>
      <c r="E2656" s="177"/>
      <c r="F2656" s="177"/>
      <c r="G2656" s="177"/>
      <c r="H2656" s="177"/>
    </row>
    <row r="2657" spans="3:8" x14ac:dyDescent="0.2">
      <c r="C2657" s="153"/>
      <c r="D2657" s="177"/>
      <c r="E2657" s="177"/>
      <c r="F2657" s="177"/>
      <c r="G2657" s="177"/>
      <c r="H2657" s="177"/>
    </row>
    <row r="2658" spans="3:8" x14ac:dyDescent="0.2">
      <c r="C2658" s="153"/>
      <c r="D2658" s="177"/>
      <c r="E2658" s="177"/>
      <c r="F2658" s="177"/>
      <c r="G2658" s="177"/>
      <c r="H2658" s="177"/>
    </row>
    <row r="2659" spans="3:8" x14ac:dyDescent="0.2">
      <c r="C2659" s="153"/>
      <c r="D2659" s="177"/>
      <c r="E2659" s="177"/>
      <c r="F2659" s="177"/>
      <c r="G2659" s="177"/>
      <c r="H2659" s="177"/>
    </row>
    <row r="2660" spans="3:8" x14ac:dyDescent="0.2">
      <c r="C2660" s="153"/>
      <c r="D2660" s="177"/>
      <c r="E2660" s="177"/>
      <c r="F2660" s="177"/>
      <c r="G2660" s="177"/>
      <c r="H2660" s="177"/>
    </row>
    <row r="2661" spans="3:8" x14ac:dyDescent="0.2">
      <c r="C2661" s="153"/>
      <c r="D2661" s="177"/>
      <c r="E2661" s="177"/>
      <c r="F2661" s="177"/>
      <c r="G2661" s="177"/>
      <c r="H2661" s="177"/>
    </row>
    <row r="2662" spans="3:8" x14ac:dyDescent="0.2">
      <c r="C2662" s="153"/>
      <c r="D2662" s="177"/>
      <c r="E2662" s="177"/>
      <c r="F2662" s="177"/>
      <c r="G2662" s="177"/>
      <c r="H2662" s="177"/>
    </row>
    <row r="2663" spans="3:8" x14ac:dyDescent="0.2">
      <c r="C2663" s="153"/>
      <c r="D2663" s="177"/>
      <c r="E2663" s="177"/>
      <c r="F2663" s="177"/>
      <c r="G2663" s="177"/>
      <c r="H2663" s="177"/>
    </row>
    <row r="2664" spans="3:8" x14ac:dyDescent="0.2">
      <c r="C2664" s="153"/>
      <c r="D2664" s="177"/>
      <c r="E2664" s="177"/>
      <c r="F2664" s="177"/>
      <c r="G2664" s="177"/>
      <c r="H2664" s="177"/>
    </row>
    <row r="2665" spans="3:8" x14ac:dyDescent="0.2">
      <c r="C2665" s="153"/>
      <c r="D2665" s="177"/>
      <c r="E2665" s="177"/>
      <c r="F2665" s="177"/>
      <c r="G2665" s="177"/>
      <c r="H2665" s="177"/>
    </row>
    <row r="2666" spans="3:8" x14ac:dyDescent="0.2">
      <c r="C2666" s="153"/>
      <c r="D2666" s="177"/>
      <c r="E2666" s="177"/>
      <c r="F2666" s="177"/>
      <c r="G2666" s="177"/>
      <c r="H2666" s="177"/>
    </row>
    <row r="2667" spans="3:8" x14ac:dyDescent="0.2">
      <c r="C2667" s="153"/>
      <c r="D2667" s="177"/>
      <c r="E2667" s="177"/>
      <c r="F2667" s="177"/>
      <c r="G2667" s="177"/>
      <c r="H2667" s="177"/>
    </row>
    <row r="2668" spans="3:8" x14ac:dyDescent="0.2">
      <c r="C2668" s="153"/>
      <c r="D2668" s="177"/>
      <c r="E2668" s="177"/>
      <c r="F2668" s="177"/>
      <c r="G2668" s="177"/>
      <c r="H2668" s="177"/>
    </row>
    <row r="2669" spans="3:8" x14ac:dyDescent="0.2">
      <c r="C2669" s="153"/>
      <c r="D2669" s="177"/>
      <c r="E2669" s="177"/>
      <c r="F2669" s="177"/>
      <c r="G2669" s="177"/>
      <c r="H2669" s="177"/>
    </row>
    <row r="2670" spans="3:8" x14ac:dyDescent="0.2">
      <c r="C2670" s="153"/>
      <c r="D2670" s="177"/>
      <c r="E2670" s="177"/>
      <c r="F2670" s="177"/>
      <c r="G2670" s="177"/>
      <c r="H2670" s="177"/>
    </row>
    <row r="2671" spans="3:8" x14ac:dyDescent="0.2">
      <c r="C2671" s="153"/>
      <c r="D2671" s="177"/>
      <c r="E2671" s="177"/>
      <c r="F2671" s="177"/>
      <c r="G2671" s="177"/>
      <c r="H2671" s="177"/>
    </row>
    <row r="2672" spans="3:8" x14ac:dyDescent="0.2">
      <c r="C2672" s="153"/>
      <c r="D2672" s="177"/>
      <c r="E2672" s="177"/>
      <c r="F2672" s="177"/>
      <c r="G2672" s="177"/>
      <c r="H2672" s="177"/>
    </row>
    <row r="2673" spans="3:8" x14ac:dyDescent="0.2">
      <c r="C2673" s="153"/>
      <c r="D2673" s="177"/>
      <c r="E2673" s="177"/>
      <c r="F2673" s="177"/>
      <c r="G2673" s="177"/>
      <c r="H2673" s="177"/>
    </row>
    <row r="2674" spans="3:8" x14ac:dyDescent="0.2">
      <c r="C2674" s="153"/>
      <c r="D2674" s="177"/>
      <c r="E2674" s="177"/>
      <c r="F2674" s="177"/>
      <c r="G2674" s="177"/>
      <c r="H2674" s="177"/>
    </row>
    <row r="2675" spans="3:8" x14ac:dyDescent="0.2">
      <c r="C2675" s="153"/>
      <c r="D2675" s="177"/>
      <c r="E2675" s="177"/>
      <c r="F2675" s="177"/>
      <c r="G2675" s="177"/>
      <c r="H2675" s="177"/>
    </row>
    <row r="2676" spans="3:8" x14ac:dyDescent="0.2">
      <c r="C2676" s="153"/>
      <c r="D2676" s="177"/>
      <c r="E2676" s="177"/>
      <c r="F2676" s="177"/>
      <c r="G2676" s="177"/>
      <c r="H2676" s="177"/>
    </row>
    <row r="2677" spans="3:8" x14ac:dyDescent="0.2">
      <c r="C2677" s="153"/>
      <c r="D2677" s="177"/>
      <c r="E2677" s="177"/>
      <c r="F2677" s="177"/>
      <c r="G2677" s="177"/>
      <c r="H2677" s="177"/>
    </row>
    <row r="2678" spans="3:8" x14ac:dyDescent="0.2">
      <c r="C2678" s="153"/>
      <c r="D2678" s="177"/>
      <c r="E2678" s="177"/>
      <c r="F2678" s="177"/>
      <c r="G2678" s="177"/>
      <c r="H2678" s="177"/>
    </row>
    <row r="2679" spans="3:8" x14ac:dyDescent="0.2">
      <c r="C2679" s="153"/>
      <c r="D2679" s="177"/>
      <c r="E2679" s="177"/>
      <c r="F2679" s="177"/>
      <c r="G2679" s="177"/>
      <c r="H2679" s="177"/>
    </row>
    <row r="2680" spans="3:8" x14ac:dyDescent="0.2">
      <c r="C2680" s="153"/>
      <c r="D2680" s="177"/>
      <c r="E2680" s="177"/>
      <c r="F2680" s="177"/>
      <c r="G2680" s="177"/>
      <c r="H2680" s="177"/>
    </row>
    <row r="2681" spans="3:8" x14ac:dyDescent="0.2">
      <c r="C2681" s="153"/>
      <c r="D2681" s="177"/>
      <c r="E2681" s="177"/>
      <c r="F2681" s="177"/>
      <c r="G2681" s="177"/>
      <c r="H2681" s="177"/>
    </row>
  </sheetData>
  <autoFilter ref="C8:H2144"/>
  <mergeCells count="1">
    <mergeCell ref="A1:B5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W135"/>
  <sheetViews>
    <sheetView showGridLines="0" zoomScale="75" zoomScaleNormal="75" workbookViewId="0">
      <pane xSplit="1" ySplit="3" topLeftCell="D68" activePane="bottomRight" state="frozen"/>
      <selection activeCell="S31" sqref="S31"/>
      <selection pane="topRight" activeCell="S31" sqref="S31"/>
      <selection pane="bottomLeft" activeCell="S31" sqref="S31"/>
      <selection pane="bottomRight" activeCell="J3" sqref="J3:Q99"/>
    </sheetView>
  </sheetViews>
  <sheetFormatPr baseColWidth="10" defaultColWidth="11.42578125" defaultRowHeight="12.75" x14ac:dyDescent="0.2"/>
  <cols>
    <col min="1" max="1" width="5.7109375" style="1" bestFit="1" customWidth="1"/>
    <col min="2" max="2" width="16" style="1" bestFit="1" customWidth="1"/>
    <col min="3" max="5" width="16.28515625" style="1" bestFit="1" customWidth="1"/>
    <col min="6" max="7" width="16.28515625" style="1" customWidth="1"/>
    <col min="8" max="8" width="15.140625" style="1" bestFit="1" customWidth="1"/>
    <col min="9" max="9" width="12.5703125" style="1" bestFit="1" customWidth="1"/>
    <col min="10" max="10" width="5.42578125" customWidth="1"/>
    <col min="11" max="11" width="16" bestFit="1" customWidth="1"/>
    <col min="12" max="14" width="16.28515625" bestFit="1" customWidth="1"/>
    <col min="15" max="16" width="16.28515625" customWidth="1"/>
    <col min="17" max="17" width="15.140625" bestFit="1" customWidth="1"/>
    <col min="18" max="20" width="13.140625" style="1" bestFit="1" customWidth="1"/>
    <col min="21" max="21" width="13.85546875" style="1" bestFit="1" customWidth="1"/>
    <col min="22" max="22" width="13.42578125" style="1" bestFit="1" customWidth="1"/>
    <col min="23" max="23" width="13.85546875" style="1" bestFit="1" customWidth="1"/>
  </cols>
  <sheetData>
    <row r="1" spans="1:23" x14ac:dyDescent="0.2">
      <c r="A1"/>
      <c r="B1" s="303" t="s">
        <v>17</v>
      </c>
      <c r="C1" s="304"/>
      <c r="D1" s="304"/>
      <c r="E1" s="304"/>
      <c r="F1" s="304"/>
      <c r="G1" s="304"/>
      <c r="H1" s="305"/>
      <c r="K1" s="303" t="s">
        <v>4</v>
      </c>
      <c r="L1" s="304"/>
      <c r="M1" s="304"/>
      <c r="N1" s="304"/>
      <c r="O1" s="304"/>
      <c r="P1" s="304"/>
      <c r="Q1" s="304"/>
      <c r="R1" s="48"/>
    </row>
    <row r="2" spans="1:23" x14ac:dyDescent="0.2">
      <c r="A2" s="2"/>
      <c r="B2" s="44" t="s">
        <v>46</v>
      </c>
      <c r="C2" s="45"/>
      <c r="D2" s="45"/>
      <c r="E2" s="46"/>
      <c r="F2" s="46"/>
      <c r="G2" s="46"/>
      <c r="H2" s="47"/>
    </row>
    <row r="3" spans="1:23" x14ac:dyDescent="0.2">
      <c r="A3" s="6" t="s">
        <v>41</v>
      </c>
      <c r="B3" s="7" t="s">
        <v>47</v>
      </c>
      <c r="C3" s="8" t="s">
        <v>48</v>
      </c>
      <c r="D3" s="7" t="s">
        <v>56</v>
      </c>
      <c r="E3" s="8" t="s">
        <v>57</v>
      </c>
      <c r="F3" s="8" t="s">
        <v>63</v>
      </c>
      <c r="G3" s="8" t="s">
        <v>64</v>
      </c>
      <c r="H3" s="8" t="s">
        <v>49</v>
      </c>
      <c r="I3" s="49"/>
      <c r="J3" s="6" t="s">
        <v>41</v>
      </c>
      <c r="K3" s="7" t="s">
        <v>47</v>
      </c>
      <c r="L3" s="8" t="s">
        <v>48</v>
      </c>
      <c r="M3" s="7" t="s">
        <v>56</v>
      </c>
      <c r="N3" s="8" t="s">
        <v>57</v>
      </c>
      <c r="O3" s="8" t="s">
        <v>63</v>
      </c>
      <c r="P3" s="8" t="s">
        <v>64</v>
      </c>
      <c r="Q3" s="8" t="s">
        <v>49</v>
      </c>
      <c r="R3" s="52"/>
      <c r="S3" s="53"/>
      <c r="T3" s="53"/>
      <c r="U3" s="53"/>
      <c r="V3" s="53"/>
      <c r="W3" s="53"/>
    </row>
    <row r="4" spans="1:23" x14ac:dyDescent="0.2">
      <c r="A4" s="9">
        <v>15</v>
      </c>
      <c r="B4" s="39">
        <f>+'Tabla F'!$M22/'Tabla F'!$M21</f>
        <v>0.95256926153840604</v>
      </c>
      <c r="C4" s="39">
        <f>+'Tabla F'!$M23/'Tabla F'!$M21</f>
        <v>0.90736527224958496</v>
      </c>
      <c r="D4" s="39">
        <f>+'Tabla F'!$M24/'Tabla F'!$M21</f>
        <v>0.86428287551265959</v>
      </c>
      <c r="E4" s="39">
        <f>+'Tabla F'!$M25/'Tabla F'!$M21</f>
        <v>0.82322186564747946</v>
      </c>
      <c r="F4" s="39">
        <f>+'Tabla F'!$M26/'Tabla F'!$M21</f>
        <v>0.78408675462125177</v>
      </c>
      <c r="G4" s="39">
        <f>+'Tabla F'!$M27/'Tabla F'!$M21</f>
        <v>0.74678654820184198</v>
      </c>
      <c r="H4" s="39">
        <f>PRODUCT(B4:B$47)</f>
        <v>0.10709907791192044</v>
      </c>
      <c r="I4" s="50"/>
      <c r="J4" s="9">
        <v>15</v>
      </c>
      <c r="K4" s="39">
        <f>+'Tabla F'!$AC22/'Tabla F'!$AC21</f>
        <v>0.96135288461538437</v>
      </c>
      <c r="L4" s="39">
        <f>+'Tabla F'!$AC23/'Tabla F'!$AC21</f>
        <v>0.92418827622503674</v>
      </c>
      <c r="M4" s="39">
        <f>+'Tabla F'!$AC24/'Tabla F'!$AC21</f>
        <v>0.88844884921232647</v>
      </c>
      <c r="N4" s="39">
        <f>+'Tabla F'!$AC25/'Tabla F'!$AC21</f>
        <v>0.85408040146938302</v>
      </c>
      <c r="O4" s="39">
        <f>'Tabla F'!$AC26/'Tabla F'!$AC21</f>
        <v>0.82102995362598341</v>
      </c>
      <c r="P4" s="39">
        <f>'Tabla F'!$AC27/'Tabla F'!$AC21</f>
        <v>0.78924662099811593</v>
      </c>
      <c r="Q4" s="39">
        <f>PRODUCT(K4:K$47)</f>
        <v>0.16889568409279443</v>
      </c>
      <c r="R4" s="54"/>
      <c r="S4" s="55"/>
      <c r="T4" s="55"/>
      <c r="U4" s="55"/>
      <c r="V4" s="55"/>
      <c r="W4" s="55"/>
    </row>
    <row r="5" spans="1:23" x14ac:dyDescent="0.2">
      <c r="A5" s="9">
        <v>16</v>
      </c>
      <c r="B5" s="39">
        <f>+'Tabla F'!$M23/'Tabla F'!$M22</f>
        <v>0.9525451942299541</v>
      </c>
      <c r="C5" s="39">
        <f>+'Tabla F'!$M24/'Tabla F'!$M22</f>
        <v>0.90731762026084772</v>
      </c>
      <c r="D5" s="39">
        <f>+'Tabla F'!$M25/'Tabla F'!$M22</f>
        <v>0.86421208292819596</v>
      </c>
      <c r="E5" s="39">
        <f>+'Tabla F'!$M26/'Tabla F'!$M22</f>
        <v>0.82312833961799914</v>
      </c>
      <c r="F5" s="39">
        <f>+'Tabla F'!$M27/'Tabla F'!$M22</f>
        <v>0.78397086527417059</v>
      </c>
      <c r="G5" s="39">
        <f>+'Tabla F'!$M28/'Tabla F'!$M22</f>
        <v>0.74664863189694408</v>
      </c>
      <c r="H5" s="39">
        <f>PRODUCT(B5:B$47)</f>
        <v>0.11243180127285937</v>
      </c>
      <c r="I5" s="50"/>
      <c r="J5" s="9">
        <f t="shared" ref="J5:J68" si="0">+J4+1</f>
        <v>16</v>
      </c>
      <c r="K5" s="39">
        <f>+'Tabla F'!$AC23/'Tabla F'!$AC22</f>
        <v>0.96134134615384614</v>
      </c>
      <c r="L5" s="39">
        <f>+'Tabla F'!$AC24/'Tabla F'!$AC22</f>
        <v>0.92416516705806206</v>
      </c>
      <c r="M5" s="39">
        <f>+'Tabla F'!$AC25/'Tabla F'!$AC22</f>
        <v>0.88841508163891492</v>
      </c>
      <c r="N5" s="39">
        <f>+'Tabla F'!$AC26/'Tabla F'!$AC22</f>
        <v>0.85403598071530107</v>
      </c>
      <c r="O5" s="39">
        <f>'Tabla F'!$AC27/'Tabla F'!$AC22</f>
        <v>0.82097493400030286</v>
      </c>
      <c r="P5" s="39">
        <f>'Tabla F'!$AC28/'Tabla F'!$AC22</f>
        <v>0.78918189028216601</v>
      </c>
      <c r="Q5" s="39">
        <f>PRODUCT(K5:K$47)</f>
        <v>0.17568541874232355</v>
      </c>
      <c r="R5" s="54"/>
      <c r="S5" s="55"/>
      <c r="T5" s="55"/>
      <c r="U5" s="55"/>
      <c r="V5" s="55"/>
      <c r="W5" s="55"/>
    </row>
    <row r="6" spans="1:23" x14ac:dyDescent="0.2">
      <c r="A6" s="9">
        <v>17</v>
      </c>
      <c r="B6" s="39">
        <f>+'Tabla F'!$M24/'Tabla F'!$M23</f>
        <v>0.95251923557740614</v>
      </c>
      <c r="C6" s="39">
        <f>+'Tabla F'!$M25/'Tabla F'!$M23</f>
        <v>0.90726622543808289</v>
      </c>
      <c r="D6" s="39">
        <f>+'Tabla F'!$M26/'Tabla F'!$M23</f>
        <v>0.86413573298579638</v>
      </c>
      <c r="E6" s="39">
        <f>+'Tabla F'!$M27/'Tabla F'!$M23</f>
        <v>0.82302747420602917</v>
      </c>
      <c r="F6" s="39">
        <f>+'Tabla F'!$M28/'Tabla F'!$M23</f>
        <v>0.7838458861792289</v>
      </c>
      <c r="G6" s="39">
        <f>+'Tabla F'!$M29/'Tabla F'!$M23</f>
        <v>0.74649990467792038</v>
      </c>
      <c r="H6" s="39">
        <f>PRODUCT(B6:B$47)</f>
        <v>0.11803303607420981</v>
      </c>
      <c r="I6" s="50"/>
      <c r="J6" s="9">
        <f t="shared" si="0"/>
        <v>17</v>
      </c>
      <c r="K6" s="39">
        <f>+'Tabla F'!$AC24/'Tabla F'!$AC23</f>
        <v>0.96132884615384595</v>
      </c>
      <c r="L6" s="39">
        <f>+'Tabla F'!$AC25/'Tabla F'!$AC23</f>
        <v>0.9241411338369081</v>
      </c>
      <c r="M6" s="39">
        <f>+'Tabla F'!$AC26/'Tabla F'!$AC23</f>
        <v>0.88837953774915157</v>
      </c>
      <c r="N6" s="39">
        <f>+'Tabla F'!$AC27/'Tabla F'!$AC23</f>
        <v>0.85398899910513149</v>
      </c>
      <c r="O6" s="39">
        <f>'Tabla F'!$AC28/'Tabla F'!$AC23</f>
        <v>0.82091745397151672</v>
      </c>
      <c r="P6" s="39">
        <f>'Tabla F'!$AC29/'Tabla F'!$AC23</f>
        <v>0.78911321737976647</v>
      </c>
      <c r="Q6" s="39">
        <f>PRODUCT(K6:K$47)</f>
        <v>0.18275029930337369</v>
      </c>
      <c r="R6" s="54"/>
      <c r="S6" s="55"/>
      <c r="T6" s="55"/>
      <c r="U6" s="55"/>
      <c r="V6" s="55"/>
      <c r="W6" s="55"/>
    </row>
    <row r="7" spans="1:23" x14ac:dyDescent="0.2">
      <c r="A7" s="9">
        <v>18</v>
      </c>
      <c r="B7" s="39">
        <f>+'Tabla F'!$M25/'Tabla F'!$M24</f>
        <v>0.95249123750042552</v>
      </c>
      <c r="C7" s="39">
        <f>+'Tabla F'!$M26/'Tabla F'!$M24</f>
        <v>0.90721079502606294</v>
      </c>
      <c r="D7" s="39">
        <f>+'Tabla F'!$M27/'Tabla F'!$M24</f>
        <v>0.864053389648472</v>
      </c>
      <c r="E7" s="39">
        <f>+'Tabla F'!$M28/'Tabla F'!$M24</f>
        <v>0.82291869486926483</v>
      </c>
      <c r="F7" s="39">
        <f>+'Tabla F'!$M29/'Tabla F'!$M24</f>
        <v>0.78371110713097647</v>
      </c>
      <c r="G7" s="39">
        <f>+'Tabla F'!$M30/'Tabla F'!$M24</f>
        <v>0.74633952046019658</v>
      </c>
      <c r="H7" s="39">
        <f>PRODUCT(B7:B$47)</f>
        <v>0.12391669550133501</v>
      </c>
      <c r="I7" s="50"/>
      <c r="J7" s="9">
        <f t="shared" si="0"/>
        <v>18</v>
      </c>
      <c r="K7" s="39">
        <f>+'Tabla F'!$AC25/'Tabla F'!$AC24</f>
        <v>0.96131634615384609</v>
      </c>
      <c r="L7" s="39">
        <f>+'Tabla F'!$AC26/'Tabla F'!$AC24</f>
        <v>0.92411617658561351</v>
      </c>
      <c r="M7" s="39">
        <f>+'Tabla F'!$AC27/'Tabla F'!$AC24</f>
        <v>0.88834221767278965</v>
      </c>
      <c r="N7" s="39">
        <f>+'Tabla F'!$AC28/'Tabla F'!$AC24</f>
        <v>0.85394031111820135</v>
      </c>
      <c r="O7" s="39">
        <f>'Tabla F'!$AC29/'Tabla F'!$AC24</f>
        <v>0.82085669283399509</v>
      </c>
      <c r="P7" s="39">
        <f>'Tabla F'!$AC30/'Tabla F'!$AC24</f>
        <v>0.78904139241914351</v>
      </c>
      <c r="Q7" s="39">
        <f>PRODUCT(K7:K$47)</f>
        <v>0.19010175345776245</v>
      </c>
      <c r="R7" s="54"/>
      <c r="S7" s="55"/>
      <c r="T7" s="55"/>
      <c r="U7" s="55"/>
      <c r="V7" s="55"/>
      <c r="W7" s="55"/>
    </row>
    <row r="8" spans="1:23" x14ac:dyDescent="0.2">
      <c r="A8" s="9">
        <v>19</v>
      </c>
      <c r="B8" s="39">
        <f>+'Tabla F'!$M26/'Tabla F'!$M25</f>
        <v>0.95246104038375223</v>
      </c>
      <c r="C8" s="39">
        <f>+'Tabla F'!$M27/'Tabla F'!$M25</f>
        <v>0.90715101161031519</v>
      </c>
      <c r="D8" s="39">
        <f>+'Tabla F'!$M28/'Tabla F'!$M25</f>
        <v>0.86396458305360235</v>
      </c>
      <c r="E8" s="39">
        <f>+'Tabla F'!$M29/'Tabla F'!$M25</f>
        <v>0.82280138260130331</v>
      </c>
      <c r="F8" s="39">
        <f>+'Tabla F'!$M30/'Tabla F'!$M25</f>
        <v>0.78356576005757028</v>
      </c>
      <c r="G8" s="39">
        <f>+'Tabla F'!$M31/'Tabla F'!$M25</f>
        <v>0.74616656941412474</v>
      </c>
      <c r="H8" s="39">
        <f>PRODUCT(B8:B$47)</f>
        <v>0.13009746507119932</v>
      </c>
      <c r="I8" s="50"/>
      <c r="J8" s="9">
        <f t="shared" si="0"/>
        <v>19</v>
      </c>
      <c r="K8" s="39">
        <f>+'Tabla F'!$AC26/'Tabla F'!$AC25</f>
        <v>0.96130288461538427</v>
      </c>
      <c r="L8" s="39">
        <f>+'Tabla F'!$AC27/'Tabla F'!$AC25</f>
        <v>0.92408937102440791</v>
      </c>
      <c r="M8" s="39">
        <f>+'Tabla F'!$AC28/'Tabla F'!$AC25</f>
        <v>0.88830312158401536</v>
      </c>
      <c r="N8" s="39">
        <f>+'Tabla F'!$AC29/'Tabla F'!$AC25</f>
        <v>0.85388820872357007</v>
      </c>
      <c r="O8" s="39">
        <f>'Tabla F'!$AC30/'Tabla F'!$AC25</f>
        <v>0.82079265121834077</v>
      </c>
      <c r="P8" s="39">
        <f>'Tabla F'!$AC31/'Tabla F'!$AC25</f>
        <v>0.78896562694364669</v>
      </c>
      <c r="Q8" s="39">
        <f>PRODUCT(K8:K$47)</f>
        <v>0.19775150419354162</v>
      </c>
      <c r="R8" s="54"/>
      <c r="S8" s="55"/>
      <c r="T8" s="55"/>
      <c r="U8" s="55"/>
      <c r="V8" s="55"/>
      <c r="W8" s="55"/>
    </row>
    <row r="9" spans="1:23" x14ac:dyDescent="0.2">
      <c r="A9" s="9">
        <v>20</v>
      </c>
      <c r="B9" s="39">
        <f>+'Tabla F'!$M27/'Tabla F'!$M26</f>
        <v>0.95242847019214416</v>
      </c>
      <c r="C9" s="39">
        <f>+'Tabla F'!$M28/'Tabla F'!$M26</f>
        <v>0.90708653312003795</v>
      </c>
      <c r="D9" s="39">
        <f>+'Tabla F'!$M29/'Tabla F'!$M26</f>
        <v>0.86386880692756918</v>
      </c>
      <c r="E9" s="39">
        <f>+'Tabla F'!$M30/'Tabla F'!$M26</f>
        <v>0.82267486735401474</v>
      </c>
      <c r="F9" s="39">
        <f>+'Tabla F'!$M31/'Tabla F'!$M26</f>
        <v>0.78340901913792693</v>
      </c>
      <c r="G9" s="39">
        <f>+'Tabla F'!$M32/'Tabla F'!$M26</f>
        <v>0.74598006910549552</v>
      </c>
      <c r="H9" s="39">
        <f>PRODUCT(B9:B$47)</f>
        <v>0.13659085207178898</v>
      </c>
      <c r="I9" s="50"/>
      <c r="J9" s="9">
        <f t="shared" si="0"/>
        <v>20</v>
      </c>
      <c r="K9" s="39">
        <f>+'Tabla F'!$AC27/'Tabla F'!$AC26</f>
        <v>0.96128846153846148</v>
      </c>
      <c r="L9" s="39">
        <f>+'Tabla F'!$AC28/'Tabla F'!$AC26</f>
        <v>0.92406164154955595</v>
      </c>
      <c r="M9" s="39">
        <f>+'Tabla F'!$AC29/'Tabla F'!$AC26</f>
        <v>0.88826136110598419</v>
      </c>
      <c r="N9" s="39">
        <f>+'Tabla F'!$AC30/'Tabla F'!$AC26</f>
        <v>0.85383354648596377</v>
      </c>
      <c r="O9" s="39">
        <f>'Tabla F'!$AC31/'Tabla F'!$AC26</f>
        <v>0.82072532972717605</v>
      </c>
      <c r="P9" s="39">
        <f>'Tabla F'!$AC32/'Tabla F'!$AC26</f>
        <v>0.78888513272861582</v>
      </c>
      <c r="Q9" s="39">
        <f>PRODUCT(K9:K$47)</f>
        <v>0.20571196379241252</v>
      </c>
      <c r="R9" s="54"/>
      <c r="S9" s="55"/>
      <c r="T9" s="55"/>
      <c r="U9" s="55"/>
      <c r="V9" s="55"/>
      <c r="W9" s="55"/>
    </row>
    <row r="10" spans="1:23" x14ac:dyDescent="0.2">
      <c r="A10" s="9">
        <v>21</v>
      </c>
      <c r="B10" s="39">
        <f>+'Tabla F'!$M28/'Tabla F'!$M27</f>
        <v>0.95239334134671672</v>
      </c>
      <c r="C10" s="39">
        <f>+'Tabla F'!$M29/'Tabla F'!$M27</f>
        <v>0.90701699283862347</v>
      </c>
      <c r="D10" s="39">
        <f>+'Tabla F'!$M30/'Tabla F'!$M27</f>
        <v>0.86376551426276371</v>
      </c>
      <c r="E10" s="39">
        <f>+'Tabla F'!$M31/'Tabla F'!$M27</f>
        <v>0.8225384306076875</v>
      </c>
      <c r="F10" s="39">
        <f>+'Tabla F'!$M32/'Tabla F'!$M27</f>
        <v>0.78323999381811893</v>
      </c>
      <c r="G10" s="39">
        <f>+'Tabla F'!$M33/'Tabla F'!$M27</f>
        <v>0.74577896319913661</v>
      </c>
      <c r="H10" s="39">
        <f>PRODUCT(B10:B$47)</f>
        <v>0.14341323925799165</v>
      </c>
      <c r="I10" s="50"/>
      <c r="J10" s="9">
        <f t="shared" si="0"/>
        <v>21</v>
      </c>
      <c r="K10" s="39">
        <f>+'Tabla F'!$AC28/'Tabla F'!$AC27</f>
        <v>0.96127403846153825</v>
      </c>
      <c r="L10" s="39">
        <f>+'Tabla F'!$AC29/'Tabla F'!$AC27</f>
        <v>0.92403206388683412</v>
      </c>
      <c r="M10" s="39">
        <f>+'Tabla F'!$AC30/'Tabla F'!$AC27</f>
        <v>0.8882178249798971</v>
      </c>
      <c r="N10" s="39">
        <f>+'Tabla F'!$AC31/'Tabla F'!$AC27</f>
        <v>0.85377632476070087</v>
      </c>
      <c r="O10" s="39">
        <f>'Tabla F'!$AC32/'Tabla F'!$AC27</f>
        <v>0.82065390805385441</v>
      </c>
      <c r="P10" s="39">
        <f>'Tabla F'!$AC33/'Tabla F'!$AC27</f>
        <v>0.7887999109766255</v>
      </c>
      <c r="Q10" s="39">
        <f>PRODUCT(K10:K$47)</f>
        <v>0.21399608132525363</v>
      </c>
      <c r="R10" s="54"/>
      <c r="S10" s="55"/>
      <c r="T10" s="55"/>
      <c r="U10" s="55"/>
      <c r="V10" s="55"/>
      <c r="W10" s="55"/>
    </row>
    <row r="11" spans="1:23" x14ac:dyDescent="0.2">
      <c r="A11" s="9">
        <v>22</v>
      </c>
      <c r="B11" s="39">
        <f>+'Tabla F'!$M29/'Tabla F'!$M28</f>
        <v>0.95235545384648579</v>
      </c>
      <c r="C11" s="39">
        <f>+'Tabla F'!$M30/'Tabla F'!$M28</f>
        <v>0.90694199209894699</v>
      </c>
      <c r="D11" s="39">
        <f>+'Tabla F'!$M31/'Tabla F'!$M28</f>
        <v>0.86365411736771491</v>
      </c>
      <c r="E11" s="39">
        <f>+'Tabla F'!$M32/'Tabla F'!$M28</f>
        <v>0.82239129550253975</v>
      </c>
      <c r="F11" s="39">
        <f>+'Tabla F'!$M33/'Tabla F'!$M28</f>
        <v>0.78305772501997928</v>
      </c>
      <c r="G11" s="39">
        <f>+'Tabla F'!$M34/'Tabla F'!$M28</f>
        <v>0.74556211117423932</v>
      </c>
      <c r="H11" s="39">
        <f>PRODUCT(B11:B$47)</f>
        <v>0.15058194238863581</v>
      </c>
      <c r="I11" s="50"/>
      <c r="J11" s="9">
        <f t="shared" si="0"/>
        <v>22</v>
      </c>
      <c r="K11" s="39">
        <f>+'Tabla F'!$AC29/'Tabla F'!$AC28</f>
        <v>0.96125769230769231</v>
      </c>
      <c r="L11" s="39">
        <f>+'Tabla F'!$AC30/'Tabla F'!$AC28</f>
        <v>0.92400063815458566</v>
      </c>
      <c r="M11" s="39">
        <f>+'Tabla F'!$AC31/'Tabla F'!$AC28</f>
        <v>0.88817162494798985</v>
      </c>
      <c r="N11" s="39">
        <f>+'Tabla F'!$AC32/'Tabla F'!$AC28</f>
        <v>0.8537148359558967</v>
      </c>
      <c r="O11" s="39">
        <f>'Tabla F'!$AC33/'Tabla F'!$AC28</f>
        <v>0.82057756624640854</v>
      </c>
      <c r="P11" s="39">
        <f>'Tabla F'!$AC34/'Tabla F'!$AC28</f>
        <v>0.78870917403420404</v>
      </c>
      <c r="Q11" s="39">
        <f>PRODUCT(K11:K$47)</f>
        <v>0.22261714429294438</v>
      </c>
      <c r="R11" s="54"/>
      <c r="S11" s="55"/>
      <c r="T11" s="55"/>
      <c r="U11" s="55"/>
      <c r="V11" s="55"/>
      <c r="W11" s="55"/>
    </row>
    <row r="12" spans="1:23" x14ac:dyDescent="0.2">
      <c r="A12" s="9">
        <v>23</v>
      </c>
      <c r="B12" s="39">
        <f>+'Tabla F'!$M30/'Tabla F'!$M29</f>
        <v>0.95231458846156913</v>
      </c>
      <c r="C12" s="39">
        <f>+'Tabla F'!$M31/'Tabla F'!$M29</f>
        <v>0.90686110304664769</v>
      </c>
      <c r="D12" s="39">
        <f>+'Tabla F'!$M32/'Tabla F'!$M29</f>
        <v>0.86353398007116833</v>
      </c>
      <c r="E12" s="39">
        <f>+'Tabla F'!$M33/'Tabla F'!$M29</f>
        <v>0.82223262528426033</v>
      </c>
      <c r="F12" s="39">
        <f>+'Tabla F'!$M34/'Tabla F'!$M29</f>
        <v>0.78286117663628108</v>
      </c>
      <c r="G12" s="39">
        <f>+'Tabla F'!$M35/'Tabla F'!$M29</f>
        <v>0.74532828484245883</v>
      </c>
      <c r="H12" s="39">
        <f>PRODUCT(B12:B$47)</f>
        <v>0.15811527280118748</v>
      </c>
      <c r="I12" s="50"/>
      <c r="J12" s="9">
        <f t="shared" si="0"/>
        <v>23</v>
      </c>
      <c r="K12" s="39">
        <f>+'Tabla F'!$AC30/'Tabla F'!$AC29</f>
        <v>0.96124134615384604</v>
      </c>
      <c r="L12" s="39">
        <f>+'Tabla F'!$AC31/'Tabla F'!$AC29</f>
        <v>0.92396828868620573</v>
      </c>
      <c r="M12" s="39">
        <f>+'Tabla F'!$AC32/'Tabla F'!$AC29</f>
        <v>0.88812276124041478</v>
      </c>
      <c r="N12" s="39">
        <f>+'Tabla F'!$AC33/'Tabla F'!$AC29</f>
        <v>0.85364993467719053</v>
      </c>
      <c r="O12" s="39">
        <f>'Tabla F'!$AC34/'Tabla F'!$AC29</f>
        <v>0.8204971261564098</v>
      </c>
      <c r="P12" s="39">
        <f>'Tabla F'!$AC35/'Tabla F'!$AC29</f>
        <v>0.78861292340978939</v>
      </c>
      <c r="Q12" s="39">
        <f>PRODUCT(K12:K$47)</f>
        <v>0.23158945418528432</v>
      </c>
      <c r="R12" s="54"/>
      <c r="S12" s="55"/>
      <c r="T12" s="55"/>
      <c r="U12" s="55"/>
      <c r="V12" s="55"/>
      <c r="W12" s="55"/>
    </row>
    <row r="13" spans="1:23" x14ac:dyDescent="0.2">
      <c r="A13" s="9">
        <v>24</v>
      </c>
      <c r="B13" s="39">
        <f>+'Tabla F'!$M31/'Tabla F'!$M30</f>
        <v>0.95227051442281285</v>
      </c>
      <c r="C13" s="39">
        <f>+'Tabla F'!$M32/'Tabla F'!$M30</f>
        <v>0.90677386499578594</v>
      </c>
      <c r="D13" s="39">
        <f>+'Tabla F'!$M33/'Tabla F'!$M30</f>
        <v>0.86340442039489107</v>
      </c>
      <c r="E13" s="39">
        <f>+'Tabla F'!$M34/'Tabla F'!$M30</f>
        <v>0.82206151845365083</v>
      </c>
      <c r="F13" s="39">
        <f>+'Tabla F'!$M35/'Tabla F'!$M30</f>
        <v>0.78264923573890699</v>
      </c>
      <c r="G13" s="39">
        <f>+'Tabla F'!$M36/'Tabla F'!$M30</f>
        <v>0.74507616342186134</v>
      </c>
      <c r="H13" s="39">
        <f>PRODUCT(B13:B$47)</f>
        <v>0.16603260594444649</v>
      </c>
      <c r="I13" s="50"/>
      <c r="J13" s="9">
        <f t="shared" si="0"/>
        <v>24</v>
      </c>
      <c r="K13" s="39">
        <f>+'Tabla F'!$AC31/'Tabla F'!$AC30</f>
        <v>0.9612240384615387</v>
      </c>
      <c r="L13" s="39">
        <f>+'Tabla F'!$AC32/'Tabla F'!$AC30</f>
        <v>0.92393316703864636</v>
      </c>
      <c r="M13" s="39">
        <f>+'Tabla F'!$AC33/'Tabla F'!$AC30</f>
        <v>0.88807034580113087</v>
      </c>
      <c r="N13" s="39">
        <f>+'Tabla F'!$AC34/'Tabla F'!$AC30</f>
        <v>0.85358076765987323</v>
      </c>
      <c r="O13" s="39">
        <f>'Tabla F'!$AC35/'Tabla F'!$AC30</f>
        <v>0.82041094732890574</v>
      </c>
      <c r="P13" s="39">
        <f>'Tabla F'!$AC36/'Tabla F'!$AC30</f>
        <v>0.78850958318469311</v>
      </c>
      <c r="Q13" s="39">
        <f>PRODUCT(K13:K$47)</f>
        <v>0.24092747894368938</v>
      </c>
      <c r="R13" s="54"/>
      <c r="S13" s="55"/>
      <c r="T13" s="55"/>
      <c r="U13" s="55"/>
      <c r="V13" s="55"/>
      <c r="W13" s="55"/>
    </row>
    <row r="14" spans="1:23" x14ac:dyDescent="0.2">
      <c r="A14" s="9">
        <v>25</v>
      </c>
      <c r="B14" s="39">
        <f>+'Tabla F'!$M32/'Tabla F'!$M31</f>
        <v>0.95222297788501498</v>
      </c>
      <c r="C14" s="39">
        <f>+'Tabla F'!$M33/'Tabla F'!$M31</f>
        <v>0.90667977987138992</v>
      </c>
      <c r="D14" s="39">
        <f>+'Tabla F'!$M34/'Tabla F'!$M31</f>
        <v>0.86326469842649289</v>
      </c>
      <c r="E14" s="39">
        <f>+'Tabla F'!$M35/'Tabla F'!$M31</f>
        <v>0.82187700226472293</v>
      </c>
      <c r="F14" s="39">
        <f>+'Tabla F'!$M36/'Tabla F'!$M31</f>
        <v>0.78242070098480843</v>
      </c>
      <c r="G14" s="39">
        <f>+'Tabla F'!$M37/'Tabla F'!$M31</f>
        <v>0.74480432112943029</v>
      </c>
      <c r="H14" s="39">
        <f>PRODUCT(B14:B$47)</f>
        <v>0.1743544543590973</v>
      </c>
      <c r="I14" s="50"/>
      <c r="J14" s="9">
        <f t="shared" si="0"/>
        <v>25</v>
      </c>
      <c r="K14" s="39">
        <f>+'Tabla F'!$AC32/'Tabla F'!$AC31</f>
        <v>0.96120480769230743</v>
      </c>
      <c r="L14" s="39">
        <f>+'Tabla F'!$AC33/'Tabla F'!$AC31</f>
        <v>0.9238952733875736</v>
      </c>
      <c r="M14" s="39">
        <f>+'Tabla F'!$AC34/'Tabla F'!$AC31</f>
        <v>0.88801437906822323</v>
      </c>
      <c r="N14" s="39">
        <f>+'Tabla F'!$AC35/'Tabla F'!$AC31</f>
        <v>0.85350648184162392</v>
      </c>
      <c r="O14" s="39">
        <f>'Tabla F'!$AC36/'Tabla F'!$AC31</f>
        <v>0.82031821056693599</v>
      </c>
      <c r="P14" s="39">
        <f>'Tabla F'!$AC37/'Tabla F'!$AC31</f>
        <v>0.78839757819825007</v>
      </c>
      <c r="Q14" s="39">
        <f>PRODUCT(K14:K$47)</f>
        <v>0.25064653951985988</v>
      </c>
      <c r="R14" s="54"/>
      <c r="S14" s="55"/>
      <c r="T14" s="55"/>
      <c r="U14" s="55"/>
      <c r="V14" s="55"/>
      <c r="W14" s="55"/>
    </row>
    <row r="15" spans="1:23" x14ac:dyDescent="0.2">
      <c r="A15" s="9">
        <v>26</v>
      </c>
      <c r="B15" s="39">
        <f>+'Tabla F'!$M33/'Tabla F'!$M32</f>
        <v>0.95217170865296563</v>
      </c>
      <c r="C15" s="39">
        <f>+'Tabla F'!$M34/'Tabla F'!$M32</f>
        <v>0.90657831041201342</v>
      </c>
      <c r="D15" s="39">
        <f>+'Tabla F'!$M35/'Tabla F'!$M32</f>
        <v>0.86311401988029746</v>
      </c>
      <c r="E15" s="39">
        <f>+'Tabla F'!$M36/'Tabla F'!$M32</f>
        <v>0.82167803041536047</v>
      </c>
      <c r="F15" s="39">
        <f>+'Tabla F'!$M37/'Tabla F'!$M32</f>
        <v>0.78217427895272706</v>
      </c>
      <c r="G15" s="39">
        <f>+'Tabla F'!$M38/'Tabla F'!$M32</f>
        <v>0.74451122388068947</v>
      </c>
      <c r="H15" s="39">
        <f>PRODUCT(B15:B$47)</f>
        <v>0.1831025488865608</v>
      </c>
      <c r="I15" s="50"/>
      <c r="J15" s="9">
        <f t="shared" si="0"/>
        <v>26</v>
      </c>
      <c r="K15" s="39">
        <f>+'Tabla F'!$AC33/'Tabla F'!$AC32</f>
        <v>0.9611846153846153</v>
      </c>
      <c r="L15" s="39">
        <f>+'Tabla F'!$AC34/'Tabla F'!$AC32</f>
        <v>0.92385553210059135</v>
      </c>
      <c r="M15" s="39">
        <f>+'Tabla F'!$AC35/'Tabla F'!$AC32</f>
        <v>0.88795486145221314</v>
      </c>
      <c r="N15" s="39">
        <f>+'Tabla F'!$AC36/'Tabla F'!$AC32</f>
        <v>0.85342707818574415</v>
      </c>
      <c r="O15" s="39">
        <f>'Tabla F'!$AC37/'Tabla F'!$AC32</f>
        <v>0.82021809700584136</v>
      </c>
      <c r="P15" s="39">
        <f>'Tabla F'!$AC38/'Tabla F'!$AC32</f>
        <v>0.78827770016868781</v>
      </c>
      <c r="Q15" s="39">
        <f>PRODUCT(K15:K$47)</f>
        <v>0.2607628858220345</v>
      </c>
      <c r="R15" s="54"/>
      <c r="S15" s="55"/>
      <c r="T15" s="55"/>
      <c r="U15" s="55"/>
      <c r="V15" s="55"/>
      <c r="W15" s="55"/>
    </row>
    <row r="16" spans="1:23" x14ac:dyDescent="0.2">
      <c r="A16" s="9">
        <v>27</v>
      </c>
      <c r="B16" s="39">
        <f>+'Tabla F'!$M34/'Tabla F'!$M33</f>
        <v>0.9521164115394134</v>
      </c>
      <c r="C16" s="39">
        <f>+'Tabla F'!$M35/'Tabla F'!$M33</f>
        <v>0.90646887744789451</v>
      </c>
      <c r="D16" s="39">
        <f>+'Tabla F'!$M36/'Tabla F'!$M33</f>
        <v>0.8629515274905466</v>
      </c>
      <c r="E16" s="39">
        <f>+'Tabla F'!$M37/'Tabla F'!$M33</f>
        <v>0.82146347328389602</v>
      </c>
      <c r="F16" s="39">
        <f>+'Tabla F'!$M38/'Tabla F'!$M33</f>
        <v>0.78190857501316358</v>
      </c>
      <c r="G16" s="39">
        <f>+'Tabla F'!$M39/'Tabla F'!$M33</f>
        <v>0.74419521853844317</v>
      </c>
      <c r="H16" s="39">
        <f>PRODUCT(B16:B$47)</f>
        <v>0.1922999257619146</v>
      </c>
      <c r="I16" s="50"/>
      <c r="J16" s="9">
        <f t="shared" si="0"/>
        <v>27</v>
      </c>
      <c r="K16" s="39">
        <f>+'Tabla F'!$AC34/'Tabla F'!$AC33</f>
        <v>0.96116346153846122</v>
      </c>
      <c r="L16" s="39">
        <f>+'Tabla F'!$AC35/'Tabla F'!$AC33</f>
        <v>0.92381301910133096</v>
      </c>
      <c r="M16" s="39">
        <f>+'Tabla F'!$AC36/'Tabla F'!$AC33</f>
        <v>0.88789090516627511</v>
      </c>
      <c r="N16" s="39">
        <f>+'Tabla F'!$AC37/'Tabla F'!$AC33</f>
        <v>0.85334085031899254</v>
      </c>
      <c r="O16" s="39">
        <f>'Tabla F'!$AC38/'Tabla F'!$AC33</f>
        <v>0.82011060887950304</v>
      </c>
      <c r="P16" s="39">
        <f>'Tabla F'!$AC39/'Tabla F'!$AC33</f>
        <v>0.78814758646631744</v>
      </c>
      <c r="Q16" s="39">
        <f>PRODUCT(K16:K$47)</f>
        <v>0.27129323716619308</v>
      </c>
      <c r="R16" s="54"/>
      <c r="S16" s="55"/>
      <c r="T16" s="55"/>
      <c r="U16" s="55"/>
      <c r="V16" s="55"/>
      <c r="W16" s="55"/>
    </row>
    <row r="17" spans="1:23" x14ac:dyDescent="0.2">
      <c r="A17" s="9">
        <v>28</v>
      </c>
      <c r="B17" s="39">
        <f>+'Tabla F'!$M35/'Tabla F'!$M34</f>
        <v>0.95205677211496187</v>
      </c>
      <c r="C17" s="39">
        <f>+'Tabla F'!$M36/'Tabla F'!$M34</f>
        <v>0.9063508590249989</v>
      </c>
      <c r="D17" s="39">
        <f>+'Tabla F'!$M37/'Tabla F'!$M34</f>
        <v>0.86277629849455773</v>
      </c>
      <c r="E17" s="39">
        <f>+'Tabla F'!$M38/'Tabla F'!$M34</f>
        <v>0.82123211567054899</v>
      </c>
      <c r="F17" s="39">
        <f>+'Tabla F'!$M39/'Tabla F'!$M34</f>
        <v>0.78162208897880847</v>
      </c>
      <c r="G17" s="39">
        <f>+'Tabla F'!$M40/'Tabla F'!$M34</f>
        <v>0.74385452600326063</v>
      </c>
      <c r="H17" s="39">
        <f>PRODUCT(B17:B$47)</f>
        <v>0.20197102311365245</v>
      </c>
      <c r="I17" s="50"/>
      <c r="J17" s="9">
        <f t="shared" si="0"/>
        <v>28</v>
      </c>
      <c r="K17" s="39">
        <f>+'Tabla F'!$AC35/'Tabla F'!$AC34</f>
        <v>0.96114038461538454</v>
      </c>
      <c r="L17" s="39">
        <f>+'Tabla F'!$AC36/'Tabla F'!$AC34</f>
        <v>0.92376681042899378</v>
      </c>
      <c r="M17" s="39">
        <f>+'Tabla F'!$AC37/'Tabla F'!$AC34</f>
        <v>0.88782073441817555</v>
      </c>
      <c r="N17" s="39">
        <f>+'Tabla F'!$AC38/'Tabla F'!$AC34</f>
        <v>0.85324779987663535</v>
      </c>
      <c r="O17" s="39">
        <f>'Tabla F'!$AC39/'Tabla F'!$AC34</f>
        <v>0.81999328730702015</v>
      </c>
      <c r="P17" s="39">
        <f>'Tabla F'!$AC40/'Tabla F'!$AC34</f>
        <v>0.7880064530062908</v>
      </c>
      <c r="Q17" s="39">
        <f>PRODUCT(K17:K$47)</f>
        <v>0.28225504612082791</v>
      </c>
      <c r="R17" s="54"/>
      <c r="S17" s="55"/>
      <c r="T17" s="55"/>
      <c r="U17" s="55"/>
      <c r="V17" s="55"/>
      <c r="W17" s="55"/>
    </row>
    <row r="18" spans="1:23" x14ac:dyDescent="0.2">
      <c r="A18" s="9">
        <v>29</v>
      </c>
      <c r="B18" s="39">
        <f>+'Tabla F'!$M36/'Tabla F'!$M35</f>
        <v>0.95199245000019384</v>
      </c>
      <c r="C18" s="39">
        <f>+'Tabla F'!$M37/'Tabla F'!$M35</f>
        <v>0.90622358221131016</v>
      </c>
      <c r="D18" s="39">
        <f>+'Tabla F'!$M38/'Tabla F'!$M35</f>
        <v>0.86258733693602074</v>
      </c>
      <c r="E18" s="39">
        <f>+'Tabla F'!$M39/'Tabla F'!$M35</f>
        <v>0.82098264711931135</v>
      </c>
      <c r="F18" s="39">
        <f>+'Tabla F'!$M40/'Tabla F'!$M35</f>
        <v>0.78131320294147277</v>
      </c>
      <c r="G18" s="39">
        <f>+'Tabla F'!$M41/'Tabla F'!$M35</f>
        <v>0.74348723066643641</v>
      </c>
      <c r="H18" s="39">
        <f>PRODUCT(B18:B$47)</f>
        <v>0.21214178505865841</v>
      </c>
      <c r="I18" s="50"/>
      <c r="J18" s="9">
        <f t="shared" si="0"/>
        <v>29</v>
      </c>
      <c r="K18" s="39">
        <f>+'Tabla F'!$AC36/'Tabla F'!$AC35</f>
        <v>0.96111538461538437</v>
      </c>
      <c r="L18" s="39">
        <f>+'Tabla F'!$AC37/'Tabla F'!$AC35</f>
        <v>0.92371598221153828</v>
      </c>
      <c r="M18" s="39">
        <f>+'Tabla F'!$AC38/'Tabla F'!$AC35</f>
        <v>0.88774523840039865</v>
      </c>
      <c r="N18" s="39">
        <f>+'Tabla F'!$AC39/'Tabla F'!$AC35</f>
        <v>0.85314622133493367</v>
      </c>
      <c r="O18" s="39">
        <f>'Tabla F'!$AC40/'Tabla F'!$AC35</f>
        <v>0.81986613570672517</v>
      </c>
      <c r="P18" s="39">
        <f>'Tabla F'!$AC41/'Tabla F'!$AC35</f>
        <v>0.78785351643866863</v>
      </c>
      <c r="Q18" s="39">
        <f>PRODUCT(K18:K$47)</f>
        <v>0.29366682603163824</v>
      </c>
      <c r="R18" s="54"/>
      <c r="S18" s="55"/>
      <c r="T18" s="55"/>
      <c r="U18" s="55"/>
      <c r="V18" s="55"/>
      <c r="W18" s="55"/>
    </row>
    <row r="19" spans="1:23" x14ac:dyDescent="0.2">
      <c r="A19" s="9">
        <v>30</v>
      </c>
      <c r="B19" s="39">
        <f>+'Tabla F'!$M37/'Tabla F'!$M36</f>
        <v>0.95192307692264322</v>
      </c>
      <c r="C19" s="39">
        <f>+'Tabla F'!$M38/'Tabla F'!$M36</f>
        <v>0.90608632131047373</v>
      </c>
      <c r="D19" s="39">
        <f>+'Tabla F'!$M39/'Tabla F'!$M36</f>
        <v>0.8623835694486276</v>
      </c>
      <c r="E19" s="39">
        <f>+'Tabla F'!$M40/'Tabla F'!$M36</f>
        <v>0.82071365475778046</v>
      </c>
      <c r="F19" s="39">
        <f>+'Tabla F'!$M41/'Tabla F'!$M36</f>
        <v>0.78098017549013654</v>
      </c>
      <c r="G19" s="39">
        <f>+'Tabla F'!$M42/'Tabla F'!$M36</f>
        <v>0.74309126996341524</v>
      </c>
      <c r="H19" s="39">
        <f>PRODUCT(B19:B$47)</f>
        <v>0.22283977678459027</v>
      </c>
      <c r="I19" s="50"/>
      <c r="J19" s="9">
        <f t="shared" si="0"/>
        <v>30</v>
      </c>
      <c r="K19" s="39">
        <f>+'Tabla F'!$AC37/'Tabla F'!$AC36</f>
        <v>0.96108749999999998</v>
      </c>
      <c r="L19" s="39">
        <f>+'Tabla F'!$AC38/'Tabla F'!$AC36</f>
        <v>0.92366145897836527</v>
      </c>
      <c r="M19" s="39">
        <f>+'Tabla F'!$AC39/'Tabla F'!$AC36</f>
        <v>0.88766264175070164</v>
      </c>
      <c r="N19" s="39">
        <f>+'Tabla F'!$AC40/'Tabla F'!$AC36</f>
        <v>0.85303611702648596</v>
      </c>
      <c r="O19" s="39">
        <f>'Tabla F'!$AC41/'Tabla F'!$AC36</f>
        <v>0.81972833756474417</v>
      </c>
      <c r="P19" s="39">
        <f>'Tabla F'!$AC42/'Tabla F'!$AC36</f>
        <v>0.78768720617018217</v>
      </c>
      <c r="Q19" s="39">
        <f>PRODUCT(K19:K$47)</f>
        <v>0.30554794016657716</v>
      </c>
      <c r="R19" s="54"/>
      <c r="S19" s="55"/>
      <c r="T19" s="55"/>
      <c r="U19" s="55"/>
      <c r="V19" s="55"/>
      <c r="W19" s="55"/>
    </row>
    <row r="20" spans="1:23" x14ac:dyDescent="0.2">
      <c r="A20" s="9">
        <v>31</v>
      </c>
      <c r="B20" s="39">
        <f>+'Tabla F'!$M38/'Tabla F'!$M37</f>
        <v>0.95184825673062834</v>
      </c>
      <c r="C20" s="39">
        <f>+'Tabla F'!$M39/'Tabla F'!$M37</f>
        <v>0.90593829517876912</v>
      </c>
      <c r="D20" s="39">
        <f>+'Tabla F'!$M40/'Tabla F'!$M37</f>
        <v>0.86216383934189955</v>
      </c>
      <c r="E20" s="39">
        <f>+'Tabla F'!$M41/'Tabla F'!$M37</f>
        <v>0.8204236186970828</v>
      </c>
      <c r="F20" s="39">
        <f>+'Tabla F'!$M42/'Tabla F'!$M37</f>
        <v>0.78062113208313522</v>
      </c>
      <c r="G20" s="39">
        <f>+'Tabla F'!$M43/'Tabla F'!$M37</f>
        <v>0.74266442332626426</v>
      </c>
      <c r="H20" s="39">
        <f>PRODUCT(B20:B$47)</f>
        <v>0.23409431096573691</v>
      </c>
      <c r="I20" s="50"/>
      <c r="J20" s="9">
        <f t="shared" si="0"/>
        <v>31</v>
      </c>
      <c r="K20" s="39">
        <f>+'Tabla F'!$AC38/'Tabla F'!$AC37</f>
        <v>0.96105865384615374</v>
      </c>
      <c r="L20" s="39">
        <f>+'Tabla F'!$AC39/'Tabla F'!$AC37</f>
        <v>0.92360231690735917</v>
      </c>
      <c r="M20" s="39">
        <f>+'Tabla F'!$AC40/'Tabla F'!$AC37</f>
        <v>0.88757383383561428</v>
      </c>
      <c r="N20" s="39">
        <f>+'Tabla F'!$AC41/'Tabla F'!$AC37</f>
        <v>0.85291748936984835</v>
      </c>
      <c r="O20" s="39">
        <f>'Tabla F'!$AC42/'Tabla F'!$AC37</f>
        <v>0.81957907700410437</v>
      </c>
      <c r="P20" s="39">
        <f>'Tabla F'!$AC43/'Tabla F'!$AC37</f>
        <v>0.78750674116188002</v>
      </c>
      <c r="Q20" s="39">
        <f>PRODUCT(K20:K$47)</f>
        <v>0.31791896176630863</v>
      </c>
      <c r="R20" s="54"/>
      <c r="S20" s="55"/>
      <c r="T20" s="55"/>
      <c r="U20" s="55"/>
      <c r="V20" s="55"/>
      <c r="W20" s="55"/>
    </row>
    <row r="21" spans="1:23" x14ac:dyDescent="0.2">
      <c r="A21" s="9">
        <v>32</v>
      </c>
      <c r="B21" s="39">
        <f>+'Tabla F'!$M39/'Tabla F'!$M38</f>
        <v>0.95176756250040417</v>
      </c>
      <c r="C21" s="39">
        <f>+'Tabla F'!$M40/'Tabla F'!$M38</f>
        <v>0.9057786608794417</v>
      </c>
      <c r="D21" s="39">
        <f>+'Tabla F'!$M41/'Tabla F'!$M38</f>
        <v>0.86192690157887375</v>
      </c>
      <c r="E21" s="39">
        <f>+'Tabla F'!$M42/'Tabla F'!$M38</f>
        <v>0.82011090167290179</v>
      </c>
      <c r="F21" s="39">
        <f>+'Tabla F'!$M43/'Tabla F'!$M38</f>
        <v>0.78023405314323879</v>
      </c>
      <c r="G21" s="39">
        <f>+'Tabla F'!$M44/'Tabla F'!$M38</f>
        <v>0.74220430280008132</v>
      </c>
      <c r="H21" s="39">
        <f>PRODUCT(B21:B$47)</f>
        <v>0.24593658633130772</v>
      </c>
      <c r="I21" s="50"/>
      <c r="J21" s="9">
        <f t="shared" si="0"/>
        <v>32</v>
      </c>
      <c r="K21" s="39">
        <f>+'Tabla F'!$AC39/'Tabla F'!$AC38</f>
        <v>0.96102596153846132</v>
      </c>
      <c r="L21" s="39">
        <f>+'Tabla F'!$AC40/'Tabla F'!$AC38</f>
        <v>0.92353763246764031</v>
      </c>
      <c r="M21" s="39">
        <f>+'Tabla F'!$AC41/'Tabla F'!$AC38</f>
        <v>0.88747703998759619</v>
      </c>
      <c r="N21" s="39">
        <f>+'Tabla F'!$AC42/'Tabla F'!$AC38</f>
        <v>0.85278778118708098</v>
      </c>
      <c r="O21" s="39">
        <f>'Tabla F'!$AC43/'Tabla F'!$AC38</f>
        <v>0.819415899342127</v>
      </c>
      <c r="P21" s="39">
        <f>'Tabla F'!$AC44/'Tabla F'!$AC38</f>
        <v>0.78730897828617341</v>
      </c>
      <c r="Q21" s="39">
        <f>PRODUCT(K21:K$47)</f>
        <v>0.33080078983108668</v>
      </c>
      <c r="R21" s="54"/>
      <c r="S21" s="55"/>
      <c r="T21" s="55"/>
      <c r="U21" s="55"/>
      <c r="V21" s="55"/>
      <c r="W21" s="55"/>
    </row>
    <row r="22" spans="1:23" x14ac:dyDescent="0.2">
      <c r="A22" s="9">
        <v>33</v>
      </c>
      <c r="B22" s="39">
        <f>+'Tabla F'!$M40/'Tabla F'!$M39</f>
        <v>0.95168053269209529</v>
      </c>
      <c r="C22" s="39">
        <f>+'Tabla F'!$M41/'Tabla F'!$M39</f>
        <v>0.90560651102091716</v>
      </c>
      <c r="D22" s="39">
        <f>+'Tabla F'!$M42/'Tabla F'!$M39</f>
        <v>0.86167141430873617</v>
      </c>
      <c r="E22" s="39">
        <f>+'Tabla F'!$M43/'Tabla F'!$M39</f>
        <v>0.8197737387618812</v>
      </c>
      <c r="F22" s="39">
        <f>+'Tabla F'!$M44/'Tabla F'!$M39</f>
        <v>0.77981676623883267</v>
      </c>
      <c r="G22" s="39">
        <f>+'Tabla F'!$M45/'Tabla F'!$M39</f>
        <v>0.74170833708662975</v>
      </c>
      <c r="H22" s="39">
        <f>PRODUCT(B22:B$47)</f>
        <v>0.2583998404875279</v>
      </c>
      <c r="I22" s="50"/>
      <c r="J22" s="9">
        <f t="shared" si="0"/>
        <v>33</v>
      </c>
      <c r="K22" s="39">
        <f>+'Tabla F'!$AC40/'Tabla F'!$AC39</f>
        <v>0.96099134615384618</v>
      </c>
      <c r="L22" s="39">
        <f>+'Tabla F'!$AC41/'Tabla F'!$AC39</f>
        <v>0.92346833020710062</v>
      </c>
      <c r="M22" s="39">
        <f>+'Tabla F'!$AC42/'Tabla F'!$AC39</f>
        <v>0.88737226185013052</v>
      </c>
      <c r="N22" s="39">
        <f>+'Tabla F'!$AC43/'Tabla F'!$AC39</f>
        <v>0.85264699616476813</v>
      </c>
      <c r="O22" s="39">
        <f>'Tabla F'!$AC44/'Tabla F'!$AC39</f>
        <v>0.81923799126696573</v>
      </c>
      <c r="P22" s="39">
        <f>'Tabla F'!$AC45/'Tabla F'!$AC39</f>
        <v>0.78709314058462831</v>
      </c>
      <c r="Q22" s="39">
        <f>PRODUCT(K22:K$47)</f>
        <v>0.34421628870621063</v>
      </c>
      <c r="R22" s="54"/>
      <c r="S22" s="55"/>
      <c r="T22" s="55"/>
      <c r="U22" s="55"/>
      <c r="V22" s="55"/>
      <c r="W22" s="55"/>
    </row>
    <row r="23" spans="1:23" x14ac:dyDescent="0.2">
      <c r="A23" s="9">
        <v>34</v>
      </c>
      <c r="B23" s="39">
        <f>+'Tabla F'!$M41/'Tabla F'!$M40</f>
        <v>0.95158667211480641</v>
      </c>
      <c r="C23" s="39">
        <f>+'Tabla F'!$M42/'Tabla F'!$M40</f>
        <v>0.90542086835721747</v>
      </c>
      <c r="D23" s="39">
        <f>+'Tabla F'!$M43/'Tabla F'!$M40</f>
        <v>0.86139593130367109</v>
      </c>
      <c r="E23" s="39">
        <f>+'Tabla F'!$M44/'Tabla F'!$M40</f>
        <v>0.81941023216362563</v>
      </c>
      <c r="F23" s="39">
        <f>+'Tabla F'!$M45/'Tabla F'!$M40</f>
        <v>0.77936693208223962</v>
      </c>
      <c r="G23" s="39">
        <f>+'Tabla F'!$M46/'Tabla F'!$M40</f>
        <v>0.74117376106463828</v>
      </c>
      <c r="H23" s="39">
        <f>PRODUCT(B23:B$47)</f>
        <v>0.27151951900977889</v>
      </c>
      <c r="I23" s="50"/>
      <c r="J23" s="9">
        <f t="shared" si="0"/>
        <v>34</v>
      </c>
      <c r="K23" s="39">
        <f>+'Tabla F'!$AC41/'Tabla F'!$AC40</f>
        <v>0.96095384615384616</v>
      </c>
      <c r="L23" s="39">
        <f>+'Tabla F'!$AC42/'Tabla F'!$AC40</f>
        <v>0.92339256269230763</v>
      </c>
      <c r="M23" s="39">
        <f>+'Tabla F'!$AC43/'Tabla F'!$AC40</f>
        <v>0.8872577256572578</v>
      </c>
      <c r="N23" s="39">
        <f>+'Tabla F'!$AC44/'Tabla F'!$AC40</f>
        <v>0.85249257919520649</v>
      </c>
      <c r="O23" s="39">
        <f>'Tabla F'!$AC45/'Tabla F'!$AC40</f>
        <v>0.81904290161903459</v>
      </c>
      <c r="P23" s="39">
        <f>'Tabla F'!$AC46/'Tabla F'!$AC40</f>
        <v>0.78685687820916095</v>
      </c>
      <c r="Q23" s="39">
        <f>PRODUCT(K23:K$47)</f>
        <v>0.35818874965301151</v>
      </c>
      <c r="R23" s="54"/>
      <c r="S23" s="55"/>
      <c r="T23" s="55"/>
      <c r="U23" s="55"/>
      <c r="V23" s="55"/>
      <c r="W23" s="55"/>
    </row>
    <row r="24" spans="1:23" x14ac:dyDescent="0.2">
      <c r="A24" s="9">
        <v>35</v>
      </c>
      <c r="B24" s="39">
        <f>+'Tabla F'!$M42/'Tabla F'!$M41</f>
        <v>0.95148544519335265</v>
      </c>
      <c r="C24" s="39">
        <f>+'Tabla F'!$M43/'Tabla F'!$M41</f>
        <v>0.90522067673489437</v>
      </c>
      <c r="D24" s="39">
        <f>+'Tabla F'!$M44/'Tabla F'!$M41</f>
        <v>0.86109889532455108</v>
      </c>
      <c r="E24" s="39">
        <f>+'Tabla F'!$M45/'Tabla F'!$M41</f>
        <v>0.81901833529275303</v>
      </c>
      <c r="F24" s="39">
        <f>+'Tabla F'!$M46/'Tabla F'!$M41</f>
        <v>0.77888203227715835</v>
      </c>
      <c r="G24" s="39">
        <f>+'Tabla F'!$M47/'Tabla F'!$M41</f>
        <v>0.74059760030756983</v>
      </c>
      <c r="H24" s="39">
        <f>PRODUCT(B24:B$47)</f>
        <v>0.28533346143484123</v>
      </c>
      <c r="I24" s="50"/>
      <c r="J24" s="9">
        <f t="shared" si="0"/>
        <v>35</v>
      </c>
      <c r="K24" s="39">
        <f>+'Tabla F'!$AC42/'Tabla F'!$AC41</f>
        <v>0.96091249999999995</v>
      </c>
      <c r="L24" s="39">
        <f>+'Tabla F'!$AC43/'Tabla F'!$AC41</f>
        <v>0.92330940680288431</v>
      </c>
      <c r="M24" s="39">
        <f>+'Tabla F'!$AC44/'Tabla F'!$AC41</f>
        <v>0.88713165841132879</v>
      </c>
      <c r="N24" s="39">
        <f>+'Tabla F'!$AC45/'Tabla F'!$AC41</f>
        <v>0.85232282996441444</v>
      </c>
      <c r="O24" s="39">
        <f>'Tabla F'!$AC46/'Tabla F'!$AC41</f>
        <v>0.81882900137036063</v>
      </c>
      <c r="P24" s="39">
        <f>'Tabla F'!$AC47/'Tabla F'!$AC41</f>
        <v>0.78659705746834163</v>
      </c>
      <c r="Q24" s="39">
        <f>PRODUCT(K24:K$47)</f>
        <v>0.37274292733895414</v>
      </c>
      <c r="R24" s="54"/>
      <c r="S24" s="55"/>
      <c r="T24" s="55"/>
      <c r="U24" s="55"/>
      <c r="V24" s="55"/>
      <c r="W24" s="55"/>
    </row>
    <row r="25" spans="1:23" x14ac:dyDescent="0.2">
      <c r="A25" s="9">
        <v>36</v>
      </c>
      <c r="B25" s="39">
        <f>+'Tabla F'!$M43/'Tabla F'!$M42</f>
        <v>0.95137627307682382</v>
      </c>
      <c r="C25" s="39">
        <f>+'Tabla F'!$M44/'Tabla F'!$M42</f>
        <v>0.90500480030944253</v>
      </c>
      <c r="D25" s="39">
        <f>+'Tabla F'!$M45/'Tabla F'!$M42</f>
        <v>0.86077862717733866</v>
      </c>
      <c r="E25" s="39">
        <f>+'Tabla F'!$M46/'Tabla F'!$M42</f>
        <v>0.81859584527736062</v>
      </c>
      <c r="F25" s="39">
        <f>+'Tabla F'!$M47/'Tabla F'!$M42</f>
        <v>0.77835935804259404</v>
      </c>
      <c r="G25" s="39">
        <f>+'Tabla F'!$M48/'Tabla F'!$M42</f>
        <v>0.73997665589623152</v>
      </c>
      <c r="H25" s="39">
        <f>PRODUCT(B25:B$47)</f>
        <v>0.29988210841928126</v>
      </c>
      <c r="I25" s="50"/>
      <c r="J25" s="9">
        <f t="shared" si="0"/>
        <v>36</v>
      </c>
      <c r="K25" s="39">
        <f>+'Tabla F'!$AC43/'Tabla F'!$AC42</f>
        <v>0.96086730769230733</v>
      </c>
      <c r="L25" s="39">
        <f>+'Tabla F'!$AC44/'Tabla F'!$AC42</f>
        <v>0.9232179396264788</v>
      </c>
      <c r="M25" s="39">
        <f>+'Tabla F'!$AC45/'Tabla F'!$AC42</f>
        <v>0.88699317572038505</v>
      </c>
      <c r="N25" s="39">
        <f>+'Tabla F'!$AC46/'Tabla F'!$AC42</f>
        <v>0.85213690254873431</v>
      </c>
      <c r="O25" s="39">
        <f>'Tabla F'!$AC47/'Tabla F'!$AC42</f>
        <v>0.81859384435975358</v>
      </c>
      <c r="P25" s="39">
        <f>'Tabla F'!$AC48/'Tabla F'!$AC42</f>
        <v>0.78631212384174698</v>
      </c>
      <c r="Q25" s="39">
        <f>PRODUCT(K25:K$47)</f>
        <v>0.38790517069863722</v>
      </c>
      <c r="R25" s="54"/>
      <c r="S25" s="55"/>
      <c r="T25" s="55"/>
      <c r="U25" s="55"/>
      <c r="V25" s="55"/>
      <c r="W25" s="55"/>
    </row>
    <row r="26" spans="1:23" x14ac:dyDescent="0.2">
      <c r="A26" s="9">
        <v>37</v>
      </c>
      <c r="B26" s="39">
        <f>+'Tabla F'!$M44/'Tabla F'!$M43</f>
        <v>0.95125853557666262</v>
      </c>
      <c r="C26" s="39">
        <f>+'Tabla F'!$M45/'Tabla F'!$M43</f>
        <v>0.90477201454006684</v>
      </c>
      <c r="D26" s="39">
        <f>+'Tabla F'!$M46/'Tabla F'!$M43</f>
        <v>0.86043332006794626</v>
      </c>
      <c r="E26" s="39">
        <f>+'Tabla F'!$M47/'Tabla F'!$M43</f>
        <v>0.81814039310158559</v>
      </c>
      <c r="F26" s="39">
        <f>+'Tabla F'!$M48/'Tabla F'!$M43</f>
        <v>0.77779599600806759</v>
      </c>
      <c r="G26" s="39">
        <f>+'Tabla F'!$M49/'Tabla F'!$M43</f>
        <v>0.73930749032926868</v>
      </c>
      <c r="H26" s="39">
        <f>PRODUCT(B26:B$47)</f>
        <v>0.3152087317139407</v>
      </c>
      <c r="I26" s="50"/>
      <c r="J26" s="9">
        <f t="shared" si="0"/>
        <v>37</v>
      </c>
      <c r="K26" s="39">
        <f>+'Tabla F'!$AC44/'Tabla F'!$AC43</f>
        <v>0.96081730769230755</v>
      </c>
      <c r="L26" s="39">
        <f>+'Tabla F'!$AC45/'Tabla F'!$AC43</f>
        <v>0.92311723858173078</v>
      </c>
      <c r="M26" s="39">
        <f>+'Tabla F'!$AC46/'Tabla F'!$AC43</f>
        <v>0.88684139394365669</v>
      </c>
      <c r="N26" s="39">
        <f>+'Tabla F'!$AC47/'Tabla F'!$AC43</f>
        <v>0.85193224684244007</v>
      </c>
      <c r="O26" s="39">
        <f>'Tabla F'!$AC48/'Tabla F'!$AC43</f>
        <v>0.81833580718883492</v>
      </c>
      <c r="P26" s="39">
        <f>'Tabla F'!$AC49/'Tabla F'!$AC43</f>
        <v>0.7860005267459329</v>
      </c>
      <c r="Q26" s="39">
        <f>PRODUCT(K26:K$47)</f>
        <v>0.40370316233389181</v>
      </c>
      <c r="R26" s="54"/>
      <c r="S26" s="55"/>
      <c r="T26" s="55"/>
      <c r="U26" s="55"/>
      <c r="V26" s="55"/>
      <c r="W26" s="55"/>
    </row>
    <row r="27" spans="1:23" x14ac:dyDescent="0.2">
      <c r="A27" s="9">
        <v>38</v>
      </c>
      <c r="B27" s="39">
        <f>+'Tabla F'!$M45/'Tabla F'!$M44</f>
        <v>0.95113155961495244</v>
      </c>
      <c r="C27" s="39">
        <f>+'Tabla F'!$M46/'Tabla F'!$M44</f>
        <v>0.90452099811787012</v>
      </c>
      <c r="D27" s="39">
        <f>+'Tabla F'!$M47/'Tabla F'!$M44</f>
        <v>0.86006102705361853</v>
      </c>
      <c r="E27" s="39">
        <f>+'Tabla F'!$M48/'Tabla F'!$M44</f>
        <v>0.81764942643753491</v>
      </c>
      <c r="F27" s="39">
        <f>+'Tabla F'!$M49/'Tabla F'!$M44</f>
        <v>0.77718881111652038</v>
      </c>
      <c r="G27" s="39">
        <f>+'Tabla F'!$M50/'Tabla F'!$M44</f>
        <v>0.73858640707711121</v>
      </c>
      <c r="H27" s="39">
        <f>PRODUCT(B27:B$47)</f>
        <v>0.33135968816601258</v>
      </c>
      <c r="I27" s="50"/>
      <c r="J27" s="9">
        <f t="shared" si="0"/>
        <v>38</v>
      </c>
      <c r="K27" s="39">
        <f>+'Tabla F'!$AC45/'Tabla F'!$AC44</f>
        <v>0.96076250000000019</v>
      </c>
      <c r="L27" s="39">
        <f>+'Tabla F'!$AC46/'Tabla F'!$AC44</f>
        <v>0.92300730518028828</v>
      </c>
      <c r="M27" s="39">
        <f>+'Tabla F'!$AC47/'Tabla F'!$AC44</f>
        <v>0.88667454262310508</v>
      </c>
      <c r="N27" s="39">
        <f>+'Tabla F'!$AC48/'Tabla F'!$AC44</f>
        <v>0.8517080204917572</v>
      </c>
      <c r="O27" s="39">
        <f>'Tabla F'!$AC49/'Tabla F'!$AC44</f>
        <v>0.81805408838205684</v>
      </c>
      <c r="P27" s="39">
        <f>'Tabla F'!$AC50/'Tabla F'!$AC44</f>
        <v>0.78565757330118824</v>
      </c>
      <c r="Q27" s="39">
        <f>PRODUCT(K27:K$47)</f>
        <v>0.42016641363747581</v>
      </c>
      <c r="R27" s="54"/>
      <c r="S27" s="55"/>
      <c r="T27" s="55"/>
      <c r="U27" s="55"/>
      <c r="V27" s="55"/>
      <c r="W27" s="55"/>
    </row>
    <row r="28" spans="1:23" x14ac:dyDescent="0.2">
      <c r="A28" s="9">
        <v>39</v>
      </c>
      <c r="B28" s="39">
        <f>+'Tabla F'!$M46/'Tabla F'!$M45</f>
        <v>0.95099462211520791</v>
      </c>
      <c r="C28" s="39">
        <f>+'Tabla F'!$M47/'Tabla F'!$M45</f>
        <v>0.90425033041885172</v>
      </c>
      <c r="D28" s="39">
        <f>+'Tabla F'!$M48/'Tabla F'!$M45</f>
        <v>0.85965965293859525</v>
      </c>
      <c r="E28" s="39">
        <f>+'Tabla F'!$M49/'Tabla F'!$M45</f>
        <v>0.81712020094375848</v>
      </c>
      <c r="F28" s="39">
        <f>+'Tabla F'!$M50/'Tabla F'!$M45</f>
        <v>0.7765344337602611</v>
      </c>
      <c r="G28" s="39">
        <f>+'Tabla F'!$M51/'Tabla F'!$M45</f>
        <v>0.73780943659033349</v>
      </c>
      <c r="H28" s="39">
        <f>PRODUCT(B28:B$47)</f>
        <v>0.34838470537152322</v>
      </c>
      <c r="I28" s="50"/>
      <c r="J28" s="9">
        <f t="shared" si="0"/>
        <v>39</v>
      </c>
      <c r="K28" s="39">
        <f>+'Tabla F'!$AC46/'Tabla F'!$AC45</f>
        <v>0.96070288461538433</v>
      </c>
      <c r="L28" s="39">
        <f>+'Tabla F'!$AC47/'Tabla F'!$AC45</f>
        <v>0.92288629356693774</v>
      </c>
      <c r="M28" s="39">
        <f>+'Tabla F'!$AC48/'Tabla F'!$AC45</f>
        <v>0.88649174014572507</v>
      </c>
      <c r="N28" s="39">
        <f>+'Tabla F'!$AC49/'Tabla F'!$AC45</f>
        <v>0.85146338286731293</v>
      </c>
      <c r="O28" s="39">
        <f>'Tabla F'!$AC50/'Tabla F'!$AC45</f>
        <v>0.81774379547618503</v>
      </c>
      <c r="P28" s="39">
        <f>'Tabla F'!$AC51/'Tabla F'!$AC45</f>
        <v>0.78528093938000232</v>
      </c>
      <c r="Q28" s="39">
        <f>PRODUCT(K28:K$47)</f>
        <v>0.43732599225872759</v>
      </c>
      <c r="R28" s="54"/>
      <c r="S28" s="55"/>
      <c r="T28" s="55"/>
      <c r="U28" s="55"/>
      <c r="V28" s="55"/>
      <c r="W28" s="55"/>
    </row>
    <row r="29" spans="1:23" x14ac:dyDescent="0.2">
      <c r="A29" s="9">
        <v>40</v>
      </c>
      <c r="B29" s="39">
        <f>+'Tabla F'!$M47/'Tabla F'!$M46</f>
        <v>0.95084694423151706</v>
      </c>
      <c r="C29" s="39">
        <f>+'Tabla F'!$M48/'Tabla F'!$M46</f>
        <v>0.90395847983507538</v>
      </c>
      <c r="D29" s="39">
        <f>+'Tabla F'!$M49/'Tabla F'!$M46</f>
        <v>0.85922694192141158</v>
      </c>
      <c r="E29" s="39">
        <f>+'Tabla F'!$M50/'Tabla F'!$M46</f>
        <v>0.81654976348140496</v>
      </c>
      <c r="F29" s="39">
        <f>+'Tabla F'!$M51/'Tabla F'!$M46</f>
        <v>0.77582924175669188</v>
      </c>
      <c r="G29" s="39">
        <f>+'Tabla F'!$M52/'Tabla F'!$M46</f>
        <v>0.73697231385423523</v>
      </c>
      <c r="H29" s="39">
        <f>PRODUCT(B29:B$47)</f>
        <v>0.36633719820270255</v>
      </c>
      <c r="I29" s="50"/>
      <c r="J29" s="9">
        <f t="shared" si="0"/>
        <v>40</v>
      </c>
      <c r="K29" s="39">
        <f>+'Tabla F'!$AC47/'Tabla F'!$AC46</f>
        <v>0.96063653846153862</v>
      </c>
      <c r="L29" s="39">
        <f>+'Tabla F'!$AC48/'Tabla F'!$AC46</f>
        <v>0.92275328235391985</v>
      </c>
      <c r="M29" s="39">
        <f>+'Tabla F'!$AC49/'Tabla F'!$AC46</f>
        <v>0.88629210602213904</v>
      </c>
      <c r="N29" s="39">
        <f>+'Tabla F'!$AC50/'Tabla F'!$AC46</f>
        <v>0.8511932342157662</v>
      </c>
      <c r="O29" s="39">
        <f>'Tabla F'!$AC51/'Tabla F'!$AC46</f>
        <v>0.81740249972746593</v>
      </c>
      <c r="P29" s="39">
        <f>'Tabla F'!$AC52/'Tabla F'!$AC46</f>
        <v>0.78486595041860241</v>
      </c>
      <c r="Q29" s="39">
        <f>PRODUCT(K29:K$47)</f>
        <v>0.45521461344816316</v>
      </c>
      <c r="R29" s="54"/>
      <c r="S29" s="55"/>
      <c r="T29" s="55"/>
      <c r="U29" s="55"/>
      <c r="V29" s="55"/>
      <c r="W29" s="55"/>
    </row>
    <row r="30" spans="1:23" x14ac:dyDescent="0.2">
      <c r="A30" s="9">
        <v>41</v>
      </c>
      <c r="B30" s="39">
        <f>+'Tabla F'!$M48/'Tabla F'!$M47</f>
        <v>0.95068768461538533</v>
      </c>
      <c r="C30" s="39">
        <f>+'Tabla F'!$M49/'Tabla F'!$M47</f>
        <v>0.90364379581179222</v>
      </c>
      <c r="D30" s="39">
        <f>+'Tabla F'!$M50/'Tabla F'!$M47</f>
        <v>0.85876046448395305</v>
      </c>
      <c r="E30" s="39">
        <f>+'Tabla F'!$M51/'Tabla F'!$M47</f>
        <v>0.81593493722980204</v>
      </c>
      <c r="F30" s="39">
        <f>+'Tabla F'!$M52/'Tabla F'!$M47</f>
        <v>0.77506934036567043</v>
      </c>
      <c r="G30" s="39">
        <f>+'Tabla F'!$M53/'Tabla F'!$M47</f>
        <v>0.73607045956553363</v>
      </c>
      <c r="H30" s="39">
        <f>PRODUCT(B30:B$47)</f>
        <v>0.38527462324525796</v>
      </c>
      <c r="I30" s="50"/>
      <c r="J30" s="9">
        <f t="shared" si="0"/>
        <v>41</v>
      </c>
      <c r="K30" s="39">
        <f>+'Tabla F'!$AC48/'Tabla F'!$AC47</f>
        <v>0.96056442307692269</v>
      </c>
      <c r="L30" s="39">
        <f>+'Tabla F'!$AC49/'Tabla F'!$AC47</f>
        <v>0.92260919769045813</v>
      </c>
      <c r="M30" s="39">
        <f>+'Tabla F'!$AC50/'Tabla F'!$AC47</f>
        <v>0.88607209921345886</v>
      </c>
      <c r="N30" s="39">
        <f>+'Tabla F'!$AC51/'Tabla F'!$AC47</f>
        <v>0.85089674085949063</v>
      </c>
      <c r="O30" s="39">
        <f>'Tabla F'!$AC52/'Tabla F'!$AC47</f>
        <v>0.81702695972356709</v>
      </c>
      <c r="P30" s="39">
        <f>'Tabla F'!$AC53/'Tabla F'!$AC47</f>
        <v>0.78440951516514135</v>
      </c>
      <c r="Q30" s="39">
        <f>PRODUCT(K30:K$47)</f>
        <v>0.4738676858754407</v>
      </c>
      <c r="R30" s="54"/>
      <c r="S30" s="55"/>
      <c r="T30" s="55"/>
      <c r="U30" s="55"/>
      <c r="V30" s="55"/>
      <c r="W30" s="55"/>
    </row>
    <row r="31" spans="1:23" x14ac:dyDescent="0.2">
      <c r="A31" s="9">
        <v>42</v>
      </c>
      <c r="B31" s="39">
        <f>+'Tabla F'!$M49/'Tabla F'!$M48</f>
        <v>0.9505159374998895</v>
      </c>
      <c r="C31" s="39">
        <f>+'Tabla F'!$M50/'Tabla F'!$M48</f>
        <v>0.9033045009217483</v>
      </c>
      <c r="D31" s="39">
        <f>+'Tabla F'!$M51/'Tabla F'!$M48</f>
        <v>0.85825760702885345</v>
      </c>
      <c r="E31" s="39">
        <f>+'Tabla F'!$M52/'Tabla F'!$M48</f>
        <v>0.81527230541461793</v>
      </c>
      <c r="F31" s="39">
        <f>+'Tabla F'!$M53/'Tabla F'!$M48</f>
        <v>0.77425054671169091</v>
      </c>
      <c r="G31" s="39">
        <f>+'Tabla F'!$M54/'Tabla F'!$M48</f>
        <v>0.7350989582690951</v>
      </c>
      <c r="H31" s="39">
        <f>PRODUCT(B31:B$47)</f>
        <v>0.40525887678993827</v>
      </c>
      <c r="I31" s="50"/>
      <c r="J31" s="9">
        <f t="shared" si="0"/>
        <v>42</v>
      </c>
      <c r="K31" s="39">
        <f>+'Tabla F'!$AC49/'Tabla F'!$AC48</f>
        <v>0.96048653846153831</v>
      </c>
      <c r="L31" s="39">
        <f>+'Tabla F'!$AC50/'Tabla F'!$AC48</f>
        <v>0.92244942444896449</v>
      </c>
      <c r="M31" s="39">
        <f>+'Tabla F'!$AC51/'Tabla F'!$AC48</f>
        <v>0.88582995623954131</v>
      </c>
      <c r="N31" s="39">
        <f>+'Tabla F'!$AC52/'Tabla F'!$AC48</f>
        <v>0.85056966518334087</v>
      </c>
      <c r="O31" s="39">
        <f>'Tabla F'!$AC53/'Tabla F'!$AC48</f>
        <v>0.81661312486723781</v>
      </c>
      <c r="P31" s="39">
        <f>'Tabla F'!$AC54/'Tabla F'!$AC48</f>
        <v>0.78390619880644929</v>
      </c>
      <c r="Q31" s="39">
        <f>PRODUCT(K31:K$47)</f>
        <v>0.49332212862675739</v>
      </c>
      <c r="R31" s="54"/>
      <c r="S31" s="55"/>
      <c r="T31" s="55"/>
      <c r="U31" s="55"/>
      <c r="V31" s="55"/>
      <c r="W31" s="55"/>
    </row>
    <row r="32" spans="1:23" x14ac:dyDescent="0.2">
      <c r="A32" s="9">
        <v>43</v>
      </c>
      <c r="B32" s="39">
        <f>+'Tabla F'!$M50/'Tabla F'!$M49</f>
        <v>0.95033072596097667</v>
      </c>
      <c r="C32" s="39">
        <f>+'Tabla F'!$M51/'Tabla F'!$M49</f>
        <v>0.90293868116120179</v>
      </c>
      <c r="D32" s="39">
        <f>+'Tabla F'!$M52/'Tabla F'!$M49</f>
        <v>0.85771555557395662</v>
      </c>
      <c r="E32" s="39">
        <f>+'Tabla F'!$M53/'Tabla F'!$M49</f>
        <v>0.81455819536090723</v>
      </c>
      <c r="F32" s="39">
        <f>+'Tabla F'!$M54/'Tabla F'!$M49</f>
        <v>0.77336836687094546</v>
      </c>
      <c r="G32" s="39">
        <f>+'Tabla F'!$M55/'Tabla F'!$M49</f>
        <v>0.73405254402097408</v>
      </c>
      <c r="H32" s="39">
        <f>PRODUCT(B32:B$47)</f>
        <v>0.42635674037815413</v>
      </c>
      <c r="I32" s="50"/>
      <c r="J32" s="9">
        <f t="shared" si="0"/>
        <v>43</v>
      </c>
      <c r="K32" s="39">
        <f>+'Tabla F'!$AC50/'Tabla F'!$AC49</f>
        <v>0.96039807692307699</v>
      </c>
      <c r="L32" s="39">
        <f>+'Tabla F'!$AC51/'Tabla F'!$AC49</f>
        <v>0.92227212018860938</v>
      </c>
      <c r="M32" s="39">
        <f>+'Tabla F'!$AC52/'Tabla F'!$AC49</f>
        <v>0.88556125580452472</v>
      </c>
      <c r="N32" s="39">
        <f>+'Tabla F'!$AC53/'Tabla F'!$AC49</f>
        <v>0.85020777717015161</v>
      </c>
      <c r="O32" s="39">
        <f>'Tabla F'!$AC54/'Tabla F'!$AC49</f>
        <v>0.81615532067953078</v>
      </c>
      <c r="P32" s="39">
        <f>'Tabla F'!$AC55/'Tabla F'!$AC49</f>
        <v>0.78335058537660218</v>
      </c>
      <c r="Q32" s="39">
        <f>PRODUCT(K32:K$47)</f>
        <v>0.51361691067210313</v>
      </c>
      <c r="R32" s="54"/>
      <c r="S32" s="55"/>
      <c r="T32" s="55"/>
      <c r="U32" s="55"/>
      <c r="V32" s="55"/>
      <c r="W32" s="55"/>
    </row>
    <row r="33" spans="1:23" x14ac:dyDescent="0.2">
      <c r="A33" s="9">
        <v>44</v>
      </c>
      <c r="B33" s="39">
        <f>+'Tabla F'!$M51/'Tabla F'!$M50</f>
        <v>0.95013099807769352</v>
      </c>
      <c r="C33" s="39">
        <f>+'Tabla F'!$M52/'Tabla F'!$M50</f>
        <v>0.90254427447521768</v>
      </c>
      <c r="D33" s="39">
        <f>+'Tabla F'!$M53/'Tabla F'!$M50</f>
        <v>0.85713128399297422</v>
      </c>
      <c r="E33" s="39">
        <f>+'Tabla F'!$M54/'Tabla F'!$M50</f>
        <v>0.81378865877341122</v>
      </c>
      <c r="F33" s="39">
        <f>+'Tabla F'!$M55/'Tabla F'!$M50</f>
        <v>0.7724179845692124</v>
      </c>
      <c r="G33" s="39">
        <f>+'Tabla F'!$M56/'Tabla F'!$M50</f>
        <v>0.73292554533229026</v>
      </c>
      <c r="H33" s="39">
        <f>PRODUCT(B33:B$47)</f>
        <v>0.44864038248055299</v>
      </c>
      <c r="I33" s="50"/>
      <c r="J33" s="9">
        <f t="shared" si="0"/>
        <v>44</v>
      </c>
      <c r="K33" s="39">
        <f>+'Tabla F'!$AC51/'Tabla F'!$AC50</f>
        <v>0.96030192307692286</v>
      </c>
      <c r="L33" s="39">
        <f>+'Tabla F'!$AC52/'Tabla F'!$AC50</f>
        <v>0.92207728970229264</v>
      </c>
      <c r="M33" s="39">
        <f>+'Tabla F'!$AC53/'Tabla F'!$AC50</f>
        <v>0.88526601374926428</v>
      </c>
      <c r="N33" s="39">
        <f>+'Tabla F'!$AC54/'Tabla F'!$AC50</f>
        <v>0.84980940746396416</v>
      </c>
      <c r="O33" s="39">
        <f>'Tabla F'!$AC55/'Tabla F'!$AC50</f>
        <v>0.81565197203049444</v>
      </c>
      <c r="P33" s="39">
        <f>'Tabla F'!$AC56/'Tabla F'!$AC50</f>
        <v>0.78273806211683683</v>
      </c>
      <c r="Q33" s="39">
        <f>PRODUCT(K33:K$47)</f>
        <v>0.53479585498299731</v>
      </c>
      <c r="R33" s="54"/>
      <c r="S33" s="55"/>
      <c r="T33" s="55"/>
      <c r="U33" s="55"/>
      <c r="V33" s="55"/>
      <c r="W33" s="55"/>
    </row>
    <row r="34" spans="1:23" x14ac:dyDescent="0.2">
      <c r="A34" s="9">
        <v>45</v>
      </c>
      <c r="B34" s="39">
        <f>+'Tabla F'!$M52/'Tabla F'!$M51</f>
        <v>0.94991561826868787</v>
      </c>
      <c r="C34" s="39">
        <f>+'Tabla F'!$M53/'Tabla F'!$M51</f>
        <v>0.90211906118958718</v>
      </c>
      <c r="D34" s="39">
        <f>+'Tabla F'!$M54/'Tabla F'!$M51</f>
        <v>0.85650153549338959</v>
      </c>
      <c r="E34" s="39">
        <f>+'Tabla F'!$M55/'Tabla F'!$M51</f>
        <v>0.81295946151843235</v>
      </c>
      <c r="F34" s="39">
        <f>+'Tabla F'!$M56/'Tabla F'!$M51</f>
        <v>0.77139420439407447</v>
      </c>
      <c r="G34" s="39">
        <f>+'Tabla F'!$M57/'Tabla F'!$M51</f>
        <v>0.73171190563829247</v>
      </c>
      <c r="H34" s="39">
        <f>PRODUCT(B34:B$47)</f>
        <v>0.47218792291614836</v>
      </c>
      <c r="I34" s="50"/>
      <c r="J34" s="9">
        <f t="shared" si="0"/>
        <v>45</v>
      </c>
      <c r="K34" s="39">
        <f>+'Tabla F'!$AC52/'Tabla F'!$AC51</f>
        <v>0.96019519230769224</v>
      </c>
      <c r="L34" s="39">
        <f>+'Tabla F'!$AC53/'Tabla F'!$AC51</f>
        <v>0.9218621690486315</v>
      </c>
      <c r="M34" s="39">
        <f>+'Tabla F'!$AC54/'Tabla F'!$AC51</f>
        <v>0.88493981636637009</v>
      </c>
      <c r="N34" s="39">
        <f>+'Tabla F'!$AC55/'Tabla F'!$AC51</f>
        <v>0.84937034117045951</v>
      </c>
      <c r="O34" s="39">
        <f>'Tabla F'!$AC56/'Tabla F'!$AC51</f>
        <v>0.81509579779747798</v>
      </c>
      <c r="P34" s="39">
        <f>'Tabla F'!$AC57/'Tabla F'!$AC51</f>
        <v>0.78206012186193796</v>
      </c>
      <c r="Q34" s="39">
        <f>PRODUCT(K34:K$47)</f>
        <v>0.5569038675559943</v>
      </c>
      <c r="R34" s="54"/>
      <c r="S34" s="55"/>
      <c r="T34" s="55"/>
      <c r="U34" s="55"/>
      <c r="V34" s="55"/>
      <c r="W34" s="55"/>
    </row>
    <row r="35" spans="1:23" x14ac:dyDescent="0.2">
      <c r="A35" s="9">
        <v>46</v>
      </c>
      <c r="B35" s="39">
        <f>+'Tabla F'!$M53/'Tabla F'!$M52</f>
        <v>0.94968336538542808</v>
      </c>
      <c r="C35" s="39">
        <f>+'Tabla F'!$M54/'Tabla F'!$M52</f>
        <v>0.9016606517686756</v>
      </c>
      <c r="D35" s="39">
        <f>+'Tabla F'!$M55/'Tabla F'!$M52</f>
        <v>0.85582281824161266</v>
      </c>
      <c r="E35" s="39">
        <f>+'Tabla F'!$M56/'Tabla F'!$M52</f>
        <v>0.81206602940165806</v>
      </c>
      <c r="F35" s="39">
        <f>+'Tabla F'!$M57/'Tabla F'!$M52</f>
        <v>0.77029147807034426</v>
      </c>
      <c r="G35" s="39">
        <f>+'Tabla F'!$M58/'Tabla F'!$M52</f>
        <v>0.73040512910577526</v>
      </c>
      <c r="H35" s="39">
        <f>PRODUCT(B35:B$47)</f>
        <v>0.49708407129546522</v>
      </c>
      <c r="I35" s="50"/>
      <c r="J35" s="9">
        <f t="shared" si="0"/>
        <v>46</v>
      </c>
      <c r="K35" s="39">
        <f>+'Tabla F'!$AC53/'Tabla F'!$AC52</f>
        <v>0.96007788461538457</v>
      </c>
      <c r="L35" s="39">
        <f>+'Tabla F'!$AC54/'Tabla F'!$AC52</f>
        <v>0.92162491903291399</v>
      </c>
      <c r="M35" s="39">
        <f>+'Tabla F'!$AC55/'Tabla F'!$AC52</f>
        <v>0.88458091435463149</v>
      </c>
      <c r="N35" s="39">
        <f>+'Tabla F'!$AC56/'Tabla F'!$AC52</f>
        <v>0.84888552278470741</v>
      </c>
      <c r="O35" s="39">
        <f>'Tabla F'!$AC57/'Tabla F'!$AC52</f>
        <v>0.81448035579345912</v>
      </c>
      <c r="P35" s="39">
        <f>'Tabla F'!$AC58/'Tabla F'!$AC52</f>
        <v>0.78133413792941808</v>
      </c>
      <c r="Q35" s="39">
        <f>PRODUCT(K35:K$47)</f>
        <v>0.57999026866355696</v>
      </c>
      <c r="R35" s="54"/>
      <c r="S35" s="55"/>
      <c r="T35" s="55"/>
      <c r="U35" s="55"/>
      <c r="V35" s="55"/>
      <c r="W35" s="55"/>
    </row>
    <row r="36" spans="1:23" x14ac:dyDescent="0.2">
      <c r="A36" s="9">
        <v>47</v>
      </c>
      <c r="B36" s="39">
        <f>+'Tabla F'!$M54/'Tabla F'!$M53</f>
        <v>0.94943292115339672</v>
      </c>
      <c r="C36" s="39">
        <f>+'Tabla F'!$M55/'Tabla F'!$M53</f>
        <v>0.90116648288798629</v>
      </c>
      <c r="D36" s="39">
        <f>+'Tabla F'!$M56/'Tabla F'!$M53</f>
        <v>0.8550913483380661</v>
      </c>
      <c r="E36" s="39">
        <f>+'Tabla F'!$M57/'Tabla F'!$M53</f>
        <v>0.81110347527012039</v>
      </c>
      <c r="F36" s="39">
        <f>+'Tabla F'!$M58/'Tabla F'!$M53</f>
        <v>0.76910384632181172</v>
      </c>
      <c r="G36" s="39">
        <f>+'Tabla F'!$M59/'Tabla F'!$M53</f>
        <v>0.72899825846689559</v>
      </c>
      <c r="H36" s="39">
        <f>PRODUCT(B36:B$47)</f>
        <v>0.52342084679320899</v>
      </c>
      <c r="I36" s="50"/>
      <c r="J36" s="9">
        <f t="shared" si="0"/>
        <v>47</v>
      </c>
      <c r="K36" s="39">
        <f>+'Tabla F'!$AC54/'Tabla F'!$AC53</f>
        <v>0.95994807692307671</v>
      </c>
      <c r="L36" s="39">
        <f>+'Tabla F'!$AC55/'Tabla F'!$AC53</f>
        <v>0.92136370239275134</v>
      </c>
      <c r="M36" s="39">
        <f>+'Tabla F'!$AC56/'Tabla F'!$AC53</f>
        <v>0.88418401922129286</v>
      </c>
      <c r="N36" s="39">
        <f>+'Tabla F'!$AC57/'Tabla F'!$AC53</f>
        <v>0.84834821095764212</v>
      </c>
      <c r="O36" s="39">
        <f>'Tabla F'!$AC58/'Tabla F'!$AC53</f>
        <v>0.81382370164940032</v>
      </c>
      <c r="P36" s="39">
        <f>'Tabla F'!$AC59/'Tabla F'!$AC53</f>
        <v>0.78055083261658065</v>
      </c>
      <c r="Q36" s="39">
        <f>PRODUCT(K36:K$47)</f>
        <v>0.60410751873105162</v>
      </c>
      <c r="R36" s="54"/>
      <c r="S36" s="55"/>
      <c r="T36" s="55"/>
      <c r="U36" s="55"/>
      <c r="V36" s="55"/>
      <c r="W36" s="55"/>
    </row>
    <row r="37" spans="1:23" x14ac:dyDescent="0.2">
      <c r="A37" s="9">
        <v>48</v>
      </c>
      <c r="B37" s="39">
        <f>+'Tabla F'!$M55/'Tabla F'!$M54</f>
        <v>0.94916287692365342</v>
      </c>
      <c r="C37" s="39">
        <f>+'Tabla F'!$M56/'Tabla F'!$M54</f>
        <v>0.90063376704831144</v>
      </c>
      <c r="D37" s="39">
        <f>+'Tabla F'!$M57/'Tabla F'!$M54</f>
        <v>0.85430308682025691</v>
      </c>
      <c r="E37" s="39">
        <f>+'Tabla F'!$M58/'Tabla F'!$M54</f>
        <v>0.81006654518307997</v>
      </c>
      <c r="F37" s="39">
        <f>+'Tabla F'!$M59/'Tabla F'!$M54</f>
        <v>0.76782492182943141</v>
      </c>
      <c r="G37" s="39">
        <f>+'Tabla F'!$M60/'Tabla F'!$M54</f>
        <v>0.72748384784203357</v>
      </c>
      <c r="H37" s="39">
        <f>PRODUCT(B37:B$47)</f>
        <v>0.55129839626515487</v>
      </c>
      <c r="I37" s="50"/>
      <c r="J37" s="9">
        <f t="shared" si="0"/>
        <v>48</v>
      </c>
      <c r="K37" s="39">
        <f>+'Tabla F'!$AC55/'Tabla F'!$AC54</f>
        <v>0.95980576923076921</v>
      </c>
      <c r="L37" s="39">
        <f>+'Tabla F'!$AC56/'Tabla F'!$AC54</f>
        <v>0.92107483777181942</v>
      </c>
      <c r="M37" s="39">
        <f>+'Tabla F'!$AC57/'Tabla F'!$AC54</f>
        <v>0.88374385172670389</v>
      </c>
      <c r="N37" s="39">
        <f>+'Tabla F'!$AC58/'Tabla F'!$AC54</f>
        <v>0.84777887597624124</v>
      </c>
      <c r="O37" s="39">
        <f>'Tabla F'!$AC59/'Tabla F'!$AC54</f>
        <v>0.81311776270075109</v>
      </c>
      <c r="P37" s="39">
        <f>'Tabla F'!$AC60/'Tabla F'!$AC54</f>
        <v>0.77970331371776569</v>
      </c>
      <c r="Q37" s="39">
        <f>PRODUCT(K37:K$47)</f>
        <v>0.62931270269054407</v>
      </c>
      <c r="R37" s="54"/>
      <c r="S37" s="55"/>
      <c r="T37" s="55"/>
      <c r="U37" s="55"/>
      <c r="V37" s="55"/>
      <c r="W37" s="55"/>
    </row>
    <row r="38" spans="1:23" x14ac:dyDescent="0.2">
      <c r="A38" s="9">
        <v>49</v>
      </c>
      <c r="B38" s="39">
        <f>+'Tabla F'!$M56/'Tabla F'!$M55</f>
        <v>0.94887167307614206</v>
      </c>
      <c r="C38" s="39">
        <f>+'Tabla F'!$M57/'Tabla F'!$M55</f>
        <v>0.90005952359741659</v>
      </c>
      <c r="D38" s="39">
        <f>+'Tabla F'!$M58/'Tabla F'!$M55</f>
        <v>0.85345367468289457</v>
      </c>
      <c r="E38" s="39">
        <f>+'Tabla F'!$M59/'Tabla F'!$M55</f>
        <v>0.8089495917898103</v>
      </c>
      <c r="F38" s="39">
        <f>+'Tabla F'!$M60/'Tabla F'!$M55</f>
        <v>0.7664478516057146</v>
      </c>
      <c r="G38" s="39">
        <f>+'Tabla F'!$M61/'Tabla F'!$M55</f>
        <v>0.72585392573616359</v>
      </c>
      <c r="H38" s="39">
        <f>PRODUCT(B38:B$47)</f>
        <v>0.58082591478079804</v>
      </c>
      <c r="I38" s="50"/>
      <c r="J38" s="9">
        <f t="shared" si="0"/>
        <v>49</v>
      </c>
      <c r="K38" s="39">
        <f>+'Tabla F'!$AC56/'Tabla F'!$AC55</f>
        <v>0.95964711538461522</v>
      </c>
      <c r="L38" s="39">
        <f>+'Tabla F'!$AC57/'Tabla F'!$AC55</f>
        <v>0.92075280234559886</v>
      </c>
      <c r="M38" s="39">
        <f>+'Tabla F'!$AC58/'Tabla F'!$AC55</f>
        <v>0.88328170464706479</v>
      </c>
      <c r="N38" s="39">
        <f>+'Tabla F'!$AC59/'Tabla F'!$AC55</f>
        <v>0.8471690718763023</v>
      </c>
      <c r="O38" s="39">
        <f>'Tabla F'!$AC60/'Tabla F'!$AC55</f>
        <v>0.81235531053606225</v>
      </c>
      <c r="P38" s="39">
        <f>'Tabla F'!$AC61/'Tabla F'!$AC55</f>
        <v>0.77878160288465725</v>
      </c>
      <c r="Q38" s="39">
        <f>PRODUCT(K38:K$47)</f>
        <v>0.65566672223162725</v>
      </c>
      <c r="R38" s="54"/>
      <c r="S38" s="55"/>
      <c r="T38" s="55"/>
      <c r="U38" s="55"/>
      <c r="V38" s="55"/>
      <c r="W38" s="55"/>
    </row>
    <row r="39" spans="1:23" x14ac:dyDescent="0.2">
      <c r="A39" s="9">
        <v>50</v>
      </c>
      <c r="B39" s="39">
        <f>+'Tabla F'!$M57/'Tabla F'!$M56</f>
        <v>0.94855769134673218</v>
      </c>
      <c r="C39" s="39">
        <f>+'Tabla F'!$M58/'Tabla F'!$M56</f>
        <v>0.89944056598937927</v>
      </c>
      <c r="D39" s="39">
        <f>+'Tabla F'!$M59/'Tabla F'!$M56</f>
        <v>0.85253845672015993</v>
      </c>
      <c r="E39" s="39">
        <f>+'Tabla F'!$M60/'Tabla F'!$M56</f>
        <v>0.80774658297151114</v>
      </c>
      <c r="F39" s="39">
        <f>+'Tabla F'!$M61/'Tabla F'!$M56</f>
        <v>0.76496532284815866</v>
      </c>
      <c r="G39" s="39">
        <f>+'Tabla F'!$M62/'Tabla F'!$M56</f>
        <v>0.72409999559195226</v>
      </c>
      <c r="H39" s="39">
        <f>PRODUCT(B39:B$47)</f>
        <v>0.61212272561348724</v>
      </c>
      <c r="I39" s="50"/>
      <c r="J39" s="9">
        <f t="shared" si="0"/>
        <v>50</v>
      </c>
      <c r="K39" s="39">
        <f>+'Tabla F'!$AC57/'Tabla F'!$AC56</f>
        <v>0.95947019230769215</v>
      </c>
      <c r="L39" s="39">
        <f>+'Tabla F'!$AC58/'Tabla F'!$AC56</f>
        <v>0.92042344575073931</v>
      </c>
      <c r="M39" s="39">
        <f>+'Tabla F'!$AC59/'Tabla F'!$AC56</f>
        <v>0.88279228718023806</v>
      </c>
      <c r="N39" s="39">
        <f>+'Tabla F'!$AC60/'Tabla F'!$AC56</f>
        <v>0.84651461720955612</v>
      </c>
      <c r="O39" s="39">
        <f>'Tabla F'!$AC61/'Tabla F'!$AC56</f>
        <v>0.81152914482792016</v>
      </c>
      <c r="P39" s="39">
        <f>'Tabla F'!$AC62/'Tabla F'!$AC56</f>
        <v>0.77777577493496197</v>
      </c>
      <c r="Q39" s="39">
        <f>PRODUCT(K39:K$47)</f>
        <v>0.68323731892722239</v>
      </c>
      <c r="R39" s="54"/>
      <c r="S39" s="55"/>
      <c r="T39" s="55"/>
      <c r="U39" s="55"/>
      <c r="V39" s="55"/>
      <c r="W39" s="55"/>
    </row>
    <row r="40" spans="1:23" x14ac:dyDescent="0.2">
      <c r="A40" s="9">
        <v>51</v>
      </c>
      <c r="B40" s="39">
        <f>+'Tabla F'!$M58/'Tabla F'!$M57</f>
        <v>0.94821914807562424</v>
      </c>
      <c r="C40" s="39">
        <f>+'Tabla F'!$M59/'Tabla F'!$M57</f>
        <v>0.89877343729062253</v>
      </c>
      <c r="D40" s="39">
        <f>+'Tabla F'!$M60/'Tabla F'!$M57</f>
        <v>0.85155240460355996</v>
      </c>
      <c r="E40" s="39">
        <f>+'Tabla F'!$M61/'Tabla F'!$M57</f>
        <v>0.80645102541110092</v>
      </c>
      <c r="F40" s="39">
        <f>+'Tabla F'!$M62/'Tabla F'!$M57</f>
        <v>0.76336948421544926</v>
      </c>
      <c r="G40" s="39">
        <f>+'Tabla F'!$M63/'Tabla F'!$M57</f>
        <v>0.72221296090594755</v>
      </c>
      <c r="H40" s="39">
        <f>PRODUCT(B40:B$47)</f>
        <v>0.64531944782864481</v>
      </c>
      <c r="I40" s="50"/>
      <c r="J40" s="9">
        <f t="shared" si="0"/>
        <v>51</v>
      </c>
      <c r="K40" s="39">
        <f>+'Tabla F'!$AC58/'Tabla F'!$AC57</f>
        <v>0.9593038461538459</v>
      </c>
      <c r="L40" s="39">
        <f>+'Tabla F'!$AC59/'Tabla F'!$AC57</f>
        <v>0.92008307736686379</v>
      </c>
      <c r="M40" s="39">
        <f>+'Tabla F'!$AC60/'Tabla F'!$AC57</f>
        <v>0.88227297105868563</v>
      </c>
      <c r="N40" s="39">
        <f>+'Tabla F'!$AC61/'Tabla F'!$AC57</f>
        <v>0.84580964717210438</v>
      </c>
      <c r="O40" s="39">
        <f>'Tabla F'!$AC62/'Tabla F'!$AC57</f>
        <v>0.81063047207779992</v>
      </c>
      <c r="P40" s="39">
        <f>'Tabla F'!$AC63/'Tabla F'!$AC57</f>
        <v>0.77666661420249405</v>
      </c>
      <c r="Q40" s="39">
        <f>PRODUCT(K40:K$47)</f>
        <v>0.71209853563446102</v>
      </c>
      <c r="R40" s="54"/>
      <c r="S40" s="55"/>
      <c r="T40" s="55"/>
      <c r="U40" s="55"/>
      <c r="V40" s="55"/>
      <c r="W40" s="55"/>
    </row>
    <row r="41" spans="1:23" x14ac:dyDescent="0.2">
      <c r="A41" s="9">
        <v>52</v>
      </c>
      <c r="B41" s="39">
        <f>+'Tabla F'!$M59/'Tabla F'!$M58</f>
        <v>0.94785413173173116</v>
      </c>
      <c r="C41" s="39">
        <f>+'Tabla F'!$M60/'Tabla F'!$M58</f>
        <v>0.89805442795766577</v>
      </c>
      <c r="D41" s="39">
        <f>+'Tabla F'!$M61/'Tabla F'!$M58</f>
        <v>0.85049012883547381</v>
      </c>
      <c r="E41" s="39">
        <f>+'Tabla F'!$M62/'Tabla F'!$M58</f>
        <v>0.80505596808994995</v>
      </c>
      <c r="F41" s="39">
        <f>+'Tabla F'!$M63/'Tabla F'!$M58</f>
        <v>0.76165194762376609</v>
      </c>
      <c r="G41" s="39">
        <f>+'Tabla F'!$M64/'Tabla F'!$M58</f>
        <v>0.72018312111694838</v>
      </c>
      <c r="H41" s="39">
        <f>PRODUCT(B41:B$47)</f>
        <v>0.68055939298240997</v>
      </c>
      <c r="I41" s="50"/>
      <c r="J41" s="9">
        <f t="shared" si="0"/>
        <v>52</v>
      </c>
      <c r="K41" s="39">
        <f>+'Tabla F'!$AC59/'Tabla F'!$AC58</f>
        <v>0.9591153846153847</v>
      </c>
      <c r="L41" s="39">
        <f>+'Tabla F'!$AC60/'Tabla F'!$AC58</f>
        <v>0.91970127566568038</v>
      </c>
      <c r="M41" s="39">
        <f>+'Tabla F'!$AC61/'Tabla F'!$AC58</f>
        <v>0.88169108313619726</v>
      </c>
      <c r="N41" s="39">
        <f>+'Tabla F'!$AC62/'Tabla F'!$AC58</f>
        <v>0.84501951631683248</v>
      </c>
      <c r="O41" s="39">
        <f>'Tabla F'!$AC63/'Tabla F'!$AC58</f>
        <v>0.80961482362068848</v>
      </c>
      <c r="P41" s="39">
        <f>'Tabla F'!$AC64/'Tabla F'!$AC58</f>
        <v>0.77540236951637875</v>
      </c>
      <c r="Q41" s="39">
        <f>PRODUCT(K41:K$47)</f>
        <v>0.74230759992205853</v>
      </c>
      <c r="R41" s="54"/>
      <c r="S41" s="55"/>
      <c r="T41" s="55"/>
      <c r="U41" s="55"/>
      <c r="V41" s="55"/>
      <c r="W41" s="55"/>
    </row>
    <row r="42" spans="1:23" x14ac:dyDescent="0.2">
      <c r="A42" s="9">
        <v>53</v>
      </c>
      <c r="B42" s="39">
        <f>+'Tabla F'!$M60/'Tabla F'!$M59</f>
        <v>0.94746058269210565</v>
      </c>
      <c r="C42" s="39">
        <f>+'Tabla F'!$M61/'Tabla F'!$M59</f>
        <v>0.8972795500523133</v>
      </c>
      <c r="D42" s="39">
        <f>+'Tabla F'!$M62/'Tabla F'!$M59</f>
        <v>0.84934584461757989</v>
      </c>
      <c r="E42" s="39">
        <f>+'Tabla F'!$M63/'Tabla F'!$M59</f>
        <v>0.80355396692972869</v>
      </c>
      <c r="F42" s="39">
        <f>+'Tabla F'!$M64/'Tabla F'!$M59</f>
        <v>0.75980374722972677</v>
      </c>
      <c r="G42" s="39">
        <f>+'Tabla F'!$M65/'Tabla F'!$M59</f>
        <v>0.71800013335282586</v>
      </c>
      <c r="H42" s="39">
        <f>PRODUCT(B42:B$47)</f>
        <v>0.71800013335282609</v>
      </c>
      <c r="I42" s="50"/>
      <c r="J42" s="9">
        <f t="shared" si="0"/>
        <v>53</v>
      </c>
      <c r="K42" s="39">
        <f>+'Tabla F'!$AC60/'Tabla F'!$AC59</f>
        <v>0.95890576923076898</v>
      </c>
      <c r="L42" s="39">
        <f>+'Tabla F'!$AC61/'Tabla F'!$AC59</f>
        <v>0.91927530021819492</v>
      </c>
      <c r="M42" s="39">
        <f>+'Tabla F'!$AC62/'Tabla F'!$AC59</f>
        <v>0.88104051907758119</v>
      </c>
      <c r="N42" s="39">
        <f>+'Tabla F'!$AC63/'Tabla F'!$AC59</f>
        <v>0.84412661563692104</v>
      </c>
      <c r="O42" s="39">
        <f>'Tabla F'!$AC64/'Tabla F'!$AC59</f>
        <v>0.80845577284460224</v>
      </c>
      <c r="P42" s="39">
        <f>'Tabla F'!$AC65/'Tabla F'!$AC59</f>
        <v>0.77395025857053856</v>
      </c>
      <c r="Q42" s="39">
        <f>PRODUCT(K42:K$47)</f>
        <v>0.77395025857053856</v>
      </c>
      <c r="R42" s="54"/>
      <c r="S42" s="55"/>
      <c r="T42" s="55"/>
      <c r="U42" s="55"/>
      <c r="V42" s="55"/>
      <c r="W42" s="55"/>
    </row>
    <row r="43" spans="1:23" x14ac:dyDescent="0.2">
      <c r="A43" s="9">
        <v>54</v>
      </c>
      <c r="B43" s="39">
        <f>+'Tabla F'!$M61/'Tabla F'!$M60</f>
        <v>0.94703628461544187</v>
      </c>
      <c r="C43" s="39">
        <f>+'Tabla F'!$M62/'Tabla F'!$M60</f>
        <v>0.89644451720013141</v>
      </c>
      <c r="D43" s="39">
        <f>+'Tabla F'!$M63/'Tabla F'!$M60</f>
        <v>0.84811334804717464</v>
      </c>
      <c r="E43" s="39">
        <f>+'Tabla F'!$M64/'Tabla F'!$M60</f>
        <v>0.80193705269598403</v>
      </c>
      <c r="F43" s="39">
        <f>+'Tabla F'!$M65/'Tabla F'!$M60</f>
        <v>0.75781530806559472</v>
      </c>
      <c r="G43" s="39">
        <f>+'Tabla F'!$M66/'Tabla F'!$M60</f>
        <v>0.71565298406142563</v>
      </c>
      <c r="H43" s="39">
        <f>PRODUCT(B43:B$47)</f>
        <v>0.75781530806559483</v>
      </c>
      <c r="I43" s="50"/>
      <c r="J43" s="9">
        <f t="shared" si="0"/>
        <v>54</v>
      </c>
      <c r="K43" s="39">
        <f>+'Tabla F'!$AC61/'Tabla F'!$AC60</f>
        <v>0.95867115384615365</v>
      </c>
      <c r="L43" s="39">
        <f>+'Tabla F'!$AC62/'Tabla F'!$AC60</f>
        <v>0.91879780823964474</v>
      </c>
      <c r="M43" s="39">
        <f>+'Tabla F'!$AC63/'Tabla F'!$AC60</f>
        <v>0.88030194699326558</v>
      </c>
      <c r="N43" s="39">
        <f>+'Tabla F'!$AC64/'Tabla F'!$AC60</f>
        <v>0.8431024181793616</v>
      </c>
      <c r="O43" s="39">
        <f>'Tabla F'!$AC65/'Tabla F'!$AC60</f>
        <v>0.80711815843114476</v>
      </c>
      <c r="P43" s="39">
        <f>'Tabla F'!$AC66/'Tabla F'!$AC60</f>
        <v>0.77227160801603223</v>
      </c>
      <c r="Q43" s="39">
        <f>PRODUCT(K43:K$47)</f>
        <v>0.80711815843114476</v>
      </c>
      <c r="R43" s="54"/>
      <c r="S43" s="55"/>
      <c r="T43" s="55"/>
      <c r="U43" s="55"/>
      <c r="V43" s="55"/>
      <c r="W43" s="55"/>
    </row>
    <row r="44" spans="1:23" x14ac:dyDescent="0.2">
      <c r="A44" s="9">
        <v>55</v>
      </c>
      <c r="B44" s="39">
        <f>+'Tabla F'!$M62/'Tabla F'!$M61</f>
        <v>0.94657885000060593</v>
      </c>
      <c r="C44" s="39">
        <f>+'Tabla F'!$M63/'Tabla F'!$M61</f>
        <v>0.89554472391896123</v>
      </c>
      <c r="D44" s="39">
        <f>+'Tabla F'!$M64/'Tabla F'!$M61</f>
        <v>0.84678598457462739</v>
      </c>
      <c r="E44" s="39">
        <f>+'Tabla F'!$M65/'Tabla F'!$M61</f>
        <v>0.8001966982430001</v>
      </c>
      <c r="F44" s="39">
        <f>+'Tabla F'!$M66/'Tabla F'!$M61</f>
        <v>0.75567641460752166</v>
      </c>
      <c r="G44" s="39">
        <f>+'Tabla F'!$M67/'Tabla F'!$M61</f>
        <v>0.7131299534464195</v>
      </c>
      <c r="H44" s="39">
        <f>PRODUCT(B44:B$47)</f>
        <v>0.8001966982430001</v>
      </c>
      <c r="I44" s="50"/>
      <c r="J44" s="9">
        <f t="shared" si="0"/>
        <v>55</v>
      </c>
      <c r="K44" s="39">
        <f>+'Tabla F'!$AC62/'Tabla F'!$AC61</f>
        <v>0.95840769230769229</v>
      </c>
      <c r="L44" s="39">
        <f>+'Tabla F'!$AC63/'Tabla F'!$AC61</f>
        <v>0.91825225309171588</v>
      </c>
      <c r="M44" s="39">
        <f>+'Tabla F'!$AC64/'Tabla F'!$AC61</f>
        <v>0.87944903191972079</v>
      </c>
      <c r="N44" s="39">
        <f>+'Tabla F'!$AC65/'Tabla F'!$AC61</f>
        <v>0.84191347073813183</v>
      </c>
      <c r="O44" s="39">
        <f>'Tabla F'!$AC66/'Tabla F'!$AC61</f>
        <v>0.80556466617119626</v>
      </c>
      <c r="P44" s="39">
        <f>'Tabla F'!$AC67/'Tabla F'!$AC61</f>
        <v>0.77032973242171376</v>
      </c>
      <c r="Q44" s="39">
        <f>PRODUCT(K44:K$47)</f>
        <v>0.84191347073813183</v>
      </c>
      <c r="R44" s="54"/>
      <c r="S44" s="55"/>
      <c r="T44" s="55"/>
      <c r="U44" s="55"/>
      <c r="V44" s="55"/>
      <c r="W44" s="55"/>
    </row>
    <row r="45" spans="1:23" x14ac:dyDescent="0.2">
      <c r="A45" s="9">
        <v>56</v>
      </c>
      <c r="B45" s="39">
        <f>+'Tabla F'!$M63/'Tabla F'!$M62</f>
        <v>0.94608571057592084</v>
      </c>
      <c r="C45" s="39">
        <f>+'Tabla F'!$M64/'Tabla F'!$M62</f>
        <v>0.89457522167760817</v>
      </c>
      <c r="D45" s="39">
        <f>+'Tabla F'!$M65/'Tabla F'!$M62</f>
        <v>0.84535662110186371</v>
      </c>
      <c r="E45" s="39">
        <f>+'Tabla F'!$M66/'Tabla F'!$M62</f>
        <v>0.79832378951530347</v>
      </c>
      <c r="F45" s="39">
        <f>+'Tabla F'!$M67/'Tabla F'!$M62</f>
        <v>0.75337617510254218</v>
      </c>
      <c r="G45" s="39">
        <f>+'Tabla F'!$M68/'Tabla F'!$M62</f>
        <v>0.71041858808676672</v>
      </c>
      <c r="H45" s="39">
        <f>PRODUCT(B45:B$47)</f>
        <v>0.84535662110186371</v>
      </c>
      <c r="I45" s="50"/>
      <c r="J45" s="9">
        <f t="shared" si="0"/>
        <v>56</v>
      </c>
      <c r="K45" s="39">
        <f>+'Tabla F'!$AC63/'Tabla F'!$AC62</f>
        <v>0.95810192307692299</v>
      </c>
      <c r="L45" s="39">
        <f>+'Tabla F'!$AC64/'Tabla F'!$AC62</f>
        <v>0.91761474681212996</v>
      </c>
      <c r="M45" s="39">
        <f>+'Tabla F'!$AC65/'Tabla F'!$AC62</f>
        <v>0.87845024356069079</v>
      </c>
      <c r="N45" s="39">
        <f>+'Tabla F'!$AC66/'Tabla F'!$AC62</f>
        <v>0.84052399895865348</v>
      </c>
      <c r="O45" s="39">
        <f>'Tabla F'!$AC67/'Tabla F'!$AC62</f>
        <v>0.80375996416189344</v>
      </c>
      <c r="P45" s="39">
        <f>'Tabla F'!$AC68/'Tabla F'!$AC62</f>
        <v>0.76808847867549301</v>
      </c>
      <c r="Q45" s="39">
        <f>PRODUCT(K45:K$47)</f>
        <v>0.87845024356069079</v>
      </c>
      <c r="R45" s="54"/>
      <c r="S45" s="55"/>
      <c r="T45" s="55"/>
      <c r="U45" s="55"/>
      <c r="V45" s="55"/>
      <c r="W45" s="55"/>
    </row>
    <row r="46" spans="1:23" x14ac:dyDescent="0.2">
      <c r="A46" s="9">
        <v>57</v>
      </c>
      <c r="B46" s="39">
        <f>+'Tabla F'!$M64/'Tabla F'!$M63</f>
        <v>0.94555409903933951</v>
      </c>
      <c r="C46" s="39">
        <f>+'Tabla F'!$M65/'Tabla F'!$M63</f>
        <v>0.89353069352169034</v>
      </c>
      <c r="D46" s="39">
        <f>+'Tabla F'!$M66/'Tabla F'!$M63</f>
        <v>0.84381761672452626</v>
      </c>
      <c r="E46" s="39">
        <f>+'Tabla F'!$M67/'Tabla F'!$M63</f>
        <v>0.79630858671772087</v>
      </c>
      <c r="F46" s="39">
        <f>+'Tabla F'!$M68/'Tabla F'!$M63</f>
        <v>0.75090298917452847</v>
      </c>
      <c r="G46" s="39">
        <f>+'Tabla F'!$M69/'Tabla F'!$M63</f>
        <v>0.70750566860516229</v>
      </c>
      <c r="H46" s="39">
        <f>PRODUCT(B46:B$47)</f>
        <v>0.89353069352169034</v>
      </c>
      <c r="I46" s="50"/>
      <c r="J46" s="9">
        <f t="shared" si="0"/>
        <v>57</v>
      </c>
      <c r="K46" s="39">
        <f>+'Tabla F'!$AC64/'Tabla F'!$AC63</f>
        <v>0.9577423076923075</v>
      </c>
      <c r="L46" s="39">
        <f>+'Tabla F'!$AC65/'Tabla F'!$AC63</f>
        <v>0.91686512927514785</v>
      </c>
      <c r="M46" s="39">
        <f>+'Tabla F'!$AC66/'Tabla F'!$AC63</f>
        <v>0.87728035891977896</v>
      </c>
      <c r="N46" s="39">
        <f>+'Tabla F'!$AC67/'Tabla F'!$AC63</f>
        <v>0.8389086221439116</v>
      </c>
      <c r="O46" s="39">
        <f>'Tabla F'!$AC68/'Tabla F'!$AC63</f>
        <v>0.80167721217883992</v>
      </c>
      <c r="P46" s="39">
        <f>'Tabla F'!$AC69/'Tabla F'!$AC63</f>
        <v>0.76552619497041385</v>
      </c>
      <c r="Q46" s="39">
        <f>PRODUCT(K46:K$47)</f>
        <v>0.91686512927514785</v>
      </c>
      <c r="R46" s="54"/>
      <c r="S46" s="55"/>
      <c r="T46" s="55"/>
      <c r="U46" s="55"/>
      <c r="V46" s="55"/>
      <c r="W46" s="55"/>
    </row>
    <row r="47" spans="1:23" x14ac:dyDescent="0.2">
      <c r="A47" s="9">
        <v>58</v>
      </c>
      <c r="B47" s="39">
        <f>+'Tabla F'!$M65/'Tabla F'!$M64</f>
        <v>0.9449810374990667</v>
      </c>
      <c r="C47" s="39">
        <f>+'Tabla F'!$M66/'Tabla F'!$M64</f>
        <v>0.89240543463544275</v>
      </c>
      <c r="D47" s="39">
        <f>+'Tabla F'!$M67/'Tabla F'!$M64</f>
        <v>0.84216078966475993</v>
      </c>
      <c r="E47" s="39">
        <f>+'Tabla F'!$M68/'Tabla F'!$M64</f>
        <v>0.794140694792004</v>
      </c>
      <c r="F47" s="39">
        <f>+'Tabla F'!$M69/'Tabla F'!$M64</f>
        <v>0.74824451538412373</v>
      </c>
      <c r="G47" s="39">
        <f>+'Tabla F'!$M70/'Tabla F'!$M64</f>
        <v>0.70437718562064744</v>
      </c>
      <c r="H47" s="39">
        <f>PRODUCT(B47:B$47)</f>
        <v>0.9449810374990667</v>
      </c>
      <c r="I47" s="50"/>
      <c r="J47" s="9">
        <f t="shared" si="0"/>
        <v>58</v>
      </c>
      <c r="K47" s="39">
        <f>+'Tabla F'!$AC65/'Tabla F'!$AC64</f>
        <v>0.95731923076923087</v>
      </c>
      <c r="L47" s="39">
        <f>+'Tabla F'!$AC66/'Tabla F'!$AC64</f>
        <v>0.9159878934800294</v>
      </c>
      <c r="M47" s="39">
        <f>+'Tabla F'!$AC67/'Tabla F'!$AC64</f>
        <v>0.87592311147376667</v>
      </c>
      <c r="N47" s="39">
        <f>+'Tabla F'!$AC68/'Tabla F'!$AC64</f>
        <v>0.83704896999955192</v>
      </c>
      <c r="O47" s="39">
        <f>'Tabla F'!$AC69/'Tabla F'!$AC64</f>
        <v>0.79930289058124526</v>
      </c>
      <c r="P47" s="39">
        <f>'Tabla F'!$AC70/'Tabla F'!$AC64</f>
        <v>0.76263333335488714</v>
      </c>
      <c r="Q47" s="39">
        <f>PRODUCT(K47:K$47)</f>
        <v>0.95731923076923087</v>
      </c>
      <c r="R47" s="54"/>
      <c r="S47" s="55"/>
      <c r="T47" s="55"/>
      <c r="U47" s="55"/>
      <c r="V47" s="55"/>
      <c r="W47" s="55"/>
    </row>
    <row r="48" spans="1:23" x14ac:dyDescent="0.2">
      <c r="A48" s="9">
        <f t="shared" ref="A48:A79" si="1">+A47+1</f>
        <v>59</v>
      </c>
      <c r="B48" s="39">
        <f>+'Tabla F'!$M66/'Tabla F'!$M65</f>
        <v>0.94436332500092535</v>
      </c>
      <c r="C48" s="39">
        <f>+'Tabla F'!$M67/'Tabla F'!$M65</f>
        <v>0.89119332160735731</v>
      </c>
      <c r="D48" s="39">
        <f>+'Tabla F'!$M68/'Tabla F'!$M65</f>
        <v>0.8403773867185016</v>
      </c>
      <c r="E48" s="39">
        <f>+'Tabla F'!$M69/'Tabla F'!$M65</f>
        <v>0.79180902652225194</v>
      </c>
      <c r="F48" s="39">
        <f>+'Tabla F'!$M70/'Tabla F'!$M65</f>
        <v>0.74538764024811766</v>
      </c>
      <c r="G48" s="39">
        <f>+'Tabla F'!$M71/'Tabla F'!$M65</f>
        <v>0.70101831625331168</v>
      </c>
      <c r="H48" s="39">
        <f>+'Tabla F'!$M$65/'Tabla F'!$M$65</f>
        <v>1</v>
      </c>
      <c r="I48" s="50"/>
      <c r="J48" s="9">
        <f t="shared" si="0"/>
        <v>59</v>
      </c>
      <c r="K48" s="39">
        <f>+'Tabla F'!$AC66/'Tabla F'!$AC65</f>
        <v>0.95682596153846133</v>
      </c>
      <c r="L48" s="39">
        <f>+'Tabla F'!$AC67/'Tabla F'!$AC65</f>
        <v>0.91497494599574658</v>
      </c>
      <c r="M48" s="39">
        <f>+'Tabla F'!$AC68/'Tabla F'!$AC65</f>
        <v>0.87436765406557371</v>
      </c>
      <c r="N48" s="39">
        <f>+'Tabla F'!$AC69/'Tabla F'!$AC65</f>
        <v>0.83493871729598979</v>
      </c>
      <c r="O48" s="39">
        <f>'Tabla F'!$AC70/'Tabla F'!$AC65</f>
        <v>0.79663429798865681</v>
      </c>
      <c r="P48" s="39">
        <f>'Tabla F'!$AC71/'Tabla F'!$AC65</f>
        <v>0.75940083649189472</v>
      </c>
      <c r="Q48" s="39">
        <f>+'Tabla F'!$M$65/'Tabla F'!$M$65</f>
        <v>1</v>
      </c>
      <c r="R48" s="54"/>
      <c r="S48" s="55"/>
      <c r="T48" s="55"/>
      <c r="U48" s="55"/>
      <c r="V48" s="55"/>
      <c r="W48" s="55"/>
    </row>
    <row r="49" spans="1:23" x14ac:dyDescent="0.2">
      <c r="A49" s="9">
        <f t="shared" si="1"/>
        <v>60</v>
      </c>
      <c r="B49" s="39">
        <f>+'Tabla F'!$M67/'Tabla F'!$M66</f>
        <v>0.94369751346123487</v>
      </c>
      <c r="C49" s="39">
        <f>+'Tabla F'!$M68/'Tabla F'!$M66</f>
        <v>0.88988778415095493</v>
      </c>
      <c r="D49" s="39">
        <f>+'Tabla F'!$M69/'Tabla F'!$M66</f>
        <v>0.83845804422940295</v>
      </c>
      <c r="E49" s="39">
        <f>+'Tabla F'!$M70/'Tabla F'!$M66</f>
        <v>0.78930176608392466</v>
      </c>
      <c r="F49" s="39">
        <f>+'Tabla F'!$M71/'Tabla F'!$M66</f>
        <v>0.74231844640157407</v>
      </c>
      <c r="G49" s="39">
        <f>+'Tabla F'!$M72/'Tabla F'!$M66</f>
        <v>0.69741339803597391</v>
      </c>
      <c r="H49" s="39"/>
      <c r="I49" s="51"/>
      <c r="J49" s="9">
        <f t="shared" si="0"/>
        <v>60</v>
      </c>
      <c r="K49" s="39">
        <f>+'Tabla F'!$AC67/'Tabla F'!$AC66</f>
        <v>0.95626057692307664</v>
      </c>
      <c r="L49" s="39">
        <f>+'Tabla F'!$AC68/'Tabla F'!$AC66</f>
        <v>0.91382099693417118</v>
      </c>
      <c r="M49" s="39">
        <f>+'Tabla F'!$AC69/'Tabla F'!$AC66</f>
        <v>0.87261294201665318</v>
      </c>
      <c r="N49" s="39">
        <f>+'Tabla F'!$AC70/'Tabla F'!$AC66</f>
        <v>0.8325801451998277</v>
      </c>
      <c r="O49" s="39">
        <f>'Tabla F'!$AC71/'Tabla F'!$AC66</f>
        <v>0.79366663010571881</v>
      </c>
      <c r="P49" s="39">
        <f>'Tabla F'!$AC72/'Tabla F'!$AC66</f>
        <v>0.75584307319424771</v>
      </c>
      <c r="Q49" s="18"/>
      <c r="R49" s="56"/>
      <c r="S49" s="57"/>
      <c r="T49" s="57"/>
      <c r="U49" s="57"/>
      <c r="V49" s="57"/>
      <c r="W49" s="57"/>
    </row>
    <row r="50" spans="1:23" x14ac:dyDescent="0.2">
      <c r="A50" s="9">
        <f t="shared" si="1"/>
        <v>61</v>
      </c>
      <c r="B50" s="39">
        <f>+'Tabla F'!$M68/'Tabla F'!$M67</f>
        <v>0.94297989711457431</v>
      </c>
      <c r="C50" s="39">
        <f>+'Tabla F'!$M69/'Tabla F'!$M67</f>
        <v>0.88848177754984092</v>
      </c>
      <c r="D50" s="39">
        <f>+'Tabla F'!$M70/'Tabla F'!$M67</f>
        <v>0.83639275808725277</v>
      </c>
      <c r="E50" s="39">
        <f>+'Tabla F'!$M71/'Tabla F'!$M67</f>
        <v>0.78660633922722201</v>
      </c>
      <c r="F50" s="39">
        <f>+'Tabla F'!$M72/'Tabla F'!$M67</f>
        <v>0.73902218463842784</v>
      </c>
      <c r="G50" s="39">
        <f>+'Tabla F'!$M73/'Tabla F'!$M67</f>
        <v>0.69354591729385917</v>
      </c>
      <c r="H50" s="39"/>
      <c r="I50" s="51"/>
      <c r="J50" s="9">
        <f t="shared" si="0"/>
        <v>61</v>
      </c>
      <c r="K50" s="39">
        <f>+'Tabla F'!$AC68/'Tabla F'!$AC67</f>
        <v>0.95561923076923061</v>
      </c>
      <c r="L50" s="39">
        <f>+'Tabla F'!$AC69/'Tabla F'!$AC67</f>
        <v>0.9125263166494082</v>
      </c>
      <c r="M50" s="39">
        <f>+'Tabla F'!$AC70/'Tabla F'!$AC67</f>
        <v>0.87066241701481528</v>
      </c>
      <c r="N50" s="39">
        <f>+'Tabla F'!$AC71/'Tabla F'!$AC67</f>
        <v>0.82996899512418443</v>
      </c>
      <c r="O50" s="39">
        <f>'Tabla F'!$AC72/'Tabla F'!$AC67</f>
        <v>0.7904153861767419</v>
      </c>
      <c r="P50" s="39">
        <f>'Tabla F'!$AC73/'Tabla F'!$AC67</f>
        <v>0.75198523809786977</v>
      </c>
      <c r="Q50" s="18"/>
      <c r="R50" s="56"/>
      <c r="S50" s="57"/>
      <c r="T50" s="57"/>
      <c r="U50" s="57"/>
      <c r="V50" s="57"/>
      <c r="W50" s="57"/>
    </row>
    <row r="51" spans="1:23" x14ac:dyDescent="0.2">
      <c r="A51" s="9">
        <f t="shared" si="1"/>
        <v>62</v>
      </c>
      <c r="B51" s="39">
        <f>+'Tabla F'!$M69/'Tabla F'!$M68</f>
        <v>0.94220648846121513</v>
      </c>
      <c r="C51" s="39">
        <f>+'Tabla F'!$M70/'Tabla F'!$M68</f>
        <v>0.88696775047541554</v>
      </c>
      <c r="D51" s="39">
        <f>+'Tabla F'!$M71/'Tabla F'!$M68</f>
        <v>0.83417084673189745</v>
      </c>
      <c r="E51" s="39">
        <f>+'Tabla F'!$M72/'Tabla F'!$M68</f>
        <v>0.78370937376264638</v>
      </c>
      <c r="F51" s="39">
        <f>+'Tabla F'!$M73/'Tabla F'!$M68</f>
        <v>0.73548324775113594</v>
      </c>
      <c r="G51" s="39">
        <f>+'Tabla F'!$M74/'Tabla F'!$M68</f>
        <v>0.68939849755870997</v>
      </c>
      <c r="H51" s="39"/>
      <c r="I51" s="51"/>
      <c r="J51" s="9">
        <f t="shared" si="0"/>
        <v>62</v>
      </c>
      <c r="K51" s="39">
        <f>+'Tabla F'!$AC69/'Tabla F'!$AC68</f>
        <v>0.95490576923076931</v>
      </c>
      <c r="L51" s="39">
        <f>+'Tabla F'!$AC70/'Tabla F'!$AC68</f>
        <v>0.91109763071005923</v>
      </c>
      <c r="M51" s="39">
        <f>+'Tabla F'!$AC71/'Tabla F'!$AC68</f>
        <v>0.86851432913933369</v>
      </c>
      <c r="N51" s="39">
        <f>+'Tabla F'!$AC72/'Tabla F'!$AC68</f>
        <v>0.82712377558632111</v>
      </c>
      <c r="O51" s="39">
        <f>'Tabla F'!$AC73/'Tabla F'!$AC68</f>
        <v>0.78690885855504955</v>
      </c>
      <c r="P51" s="39">
        <f>'Tabla F'!$AC74/'Tabla F'!$AC68</f>
        <v>0.7478501833747897</v>
      </c>
      <c r="Q51" s="18"/>
      <c r="R51" s="56"/>
      <c r="S51" s="57"/>
      <c r="T51" s="57"/>
      <c r="U51" s="57"/>
      <c r="V51" s="57"/>
      <c r="W51" s="57"/>
    </row>
    <row r="52" spans="1:23" x14ac:dyDescent="0.2">
      <c r="A52" s="9">
        <f t="shared" si="1"/>
        <v>63</v>
      </c>
      <c r="B52" s="39">
        <f>+'Tabla F'!$M70/'Tabla F'!$M69</f>
        <v>0.94137300192443607</v>
      </c>
      <c r="C52" s="39">
        <f>+'Tabla F'!$M71/'Tabla F'!$M69</f>
        <v>0.88533761648600151</v>
      </c>
      <c r="D52" s="39">
        <f>+'Tabla F'!$M72/'Tabla F'!$M69</f>
        <v>0.8317809135899481</v>
      </c>
      <c r="E52" s="39">
        <f>+'Tabla F'!$M73/'Tabla F'!$M69</f>
        <v>0.78059667043081649</v>
      </c>
      <c r="F52" s="39">
        <f>+'Tabla F'!$M74/'Tabla F'!$M69</f>
        <v>0.73168515182337157</v>
      </c>
      <c r="G52" s="39">
        <f>+'Tabla F'!$M75/'Tabla F'!$M69</f>
        <v>0.68495289606798615</v>
      </c>
      <c r="H52" s="39"/>
      <c r="I52" s="51"/>
      <c r="J52" s="9">
        <f t="shared" si="0"/>
        <v>63</v>
      </c>
      <c r="K52" s="39">
        <f>+'Tabla F'!$AC70/'Tabla F'!$AC69</f>
        <v>0.95412307692307696</v>
      </c>
      <c r="L52" s="39">
        <f>+'Tabla F'!$AC71/'Tabla F'!$AC69</f>
        <v>0.9095288321893491</v>
      </c>
      <c r="M52" s="39">
        <f>+'Tabla F'!$AC72/'Tabla F'!$AC69</f>
        <v>0.86618366150684822</v>
      </c>
      <c r="N52" s="39">
        <f>+'Tabla F'!$AC73/'Tabla F'!$AC69</f>
        <v>0.82406964531060412</v>
      </c>
      <c r="O52" s="39">
        <f>'Tabla F'!$AC74/'Tabla F'!$AC69</f>
        <v>0.78316647304081677</v>
      </c>
      <c r="P52" s="39">
        <f>'Tabla F'!$AC75/'Tabla F'!$AC69</f>
        <v>0.74334772919949033</v>
      </c>
      <c r="Q52" s="18"/>
      <c r="R52" s="56"/>
      <c r="S52" s="57"/>
      <c r="T52" s="57"/>
      <c r="U52" s="57"/>
      <c r="V52" s="57"/>
      <c r="W52" s="57"/>
    </row>
    <row r="53" spans="1:23" x14ac:dyDescent="0.2">
      <c r="A53" s="9">
        <f t="shared" si="1"/>
        <v>64</v>
      </c>
      <c r="B53" s="39">
        <f>+'Tabla F'!$M71/'Tabla F'!$M70</f>
        <v>0.94047483269237364</v>
      </c>
      <c r="C53" s="39">
        <f>+'Tabla F'!$M72/'Tabla F'!$M70</f>
        <v>0.88358271576681047</v>
      </c>
      <c r="D53" s="39">
        <f>+'Tabla F'!$M73/'Tabla F'!$M70</f>
        <v>0.8292108110547608</v>
      </c>
      <c r="E53" s="39">
        <f>+'Tabla F'!$M74/'Tabla F'!$M70</f>
        <v>0.77725317204508482</v>
      </c>
      <c r="F53" s="39">
        <f>+'Tabla F'!$M75/'Tabla F'!$M70</f>
        <v>0.72761051641352181</v>
      </c>
      <c r="G53" s="39">
        <f>+'Tabla F'!$M76/'Tabla F'!$M70</f>
        <v>0.68019000939935026</v>
      </c>
      <c r="H53" s="39"/>
      <c r="I53" s="51"/>
      <c r="J53" s="9">
        <f t="shared" si="0"/>
        <v>64</v>
      </c>
      <c r="K53" s="39">
        <f>+'Tabla F'!$AC71/'Tabla F'!$AC70</f>
        <v>0.95326153846153849</v>
      </c>
      <c r="L53" s="39">
        <f>+'Tabla F'!$AC72/'Tabla F'!$AC70</f>
        <v>0.90783220997041392</v>
      </c>
      <c r="M53" s="39">
        <f>+'Tabla F'!$AC73/'Tabla F'!$AC70</f>
        <v>0.86369323333853498</v>
      </c>
      <c r="N53" s="39">
        <f>+'Tabla F'!$AC74/'Tabla F'!$AC70</f>
        <v>0.82082332141721903</v>
      </c>
      <c r="O53" s="39">
        <f>'Tabla F'!$AC75/'Tabla F'!$AC70</f>
        <v>0.77908998029550891</v>
      </c>
      <c r="P53" s="39">
        <f>'Tabla F'!$AC76/'Tabla F'!$AC70</f>
        <v>0.73829188470236107</v>
      </c>
      <c r="Q53" s="18"/>
      <c r="R53" s="56"/>
      <c r="S53" s="57"/>
      <c r="T53" s="57"/>
      <c r="U53" s="57"/>
      <c r="V53" s="57"/>
      <c r="W53" s="57"/>
    </row>
    <row r="54" spans="1:23" x14ac:dyDescent="0.2">
      <c r="A54" s="9">
        <f t="shared" si="1"/>
        <v>65</v>
      </c>
      <c r="B54" s="39">
        <f>+'Tabla F'!$M72/'Tabla F'!$M71</f>
        <v>0.93950702884553172</v>
      </c>
      <c r="C54" s="39">
        <f>+'Tabla F'!$M73/'Tabla F'!$M71</f>
        <v>0.88169378087546646</v>
      </c>
      <c r="D54" s="39">
        <f>+'Tabla F'!$M74/'Tabla F'!$M71</f>
        <v>0.8264476039406381</v>
      </c>
      <c r="E54" s="39">
        <f>+'Tabla F'!$M75/'Tabla F'!$M71</f>
        <v>0.77366293187296897</v>
      </c>
      <c r="F54" s="39">
        <f>+'Tabla F'!$M76/'Tabla F'!$M71</f>
        <v>0.72324105415145989</v>
      </c>
      <c r="G54" s="39">
        <f>+'Tabla F'!$M77/'Tabla F'!$M71</f>
        <v>0.67508988734154396</v>
      </c>
      <c r="H54" s="39"/>
      <c r="J54" s="9">
        <f t="shared" si="0"/>
        <v>65</v>
      </c>
      <c r="K54" s="39">
        <f>+'Tabla F'!$AC72/'Tabla F'!$AC71</f>
        <v>0.95234326923076895</v>
      </c>
      <c r="L54" s="39">
        <f>+'Tabla F'!$AC73/'Tabla F'!$AC71</f>
        <v>0.90604015633783253</v>
      </c>
      <c r="M54" s="39">
        <f>+'Tabla F'!$AC74/'Tabla F'!$AC71</f>
        <v>0.86106833046252917</v>
      </c>
      <c r="N54" s="39">
        <f>+'Tabla F'!$AC75/'Tabla F'!$AC71</f>
        <v>0.81728880151073369</v>
      </c>
      <c r="O54" s="39">
        <f>'Tabla F'!$AC76/'Tabla F'!$AC71</f>
        <v>0.7744903732231605</v>
      </c>
      <c r="P54" s="39">
        <f>'Tabla F'!$AC77/'Tabla F'!$AC71</f>
        <v>0.73243182244573324</v>
      </c>
    </row>
    <row r="55" spans="1:23" x14ac:dyDescent="0.2">
      <c r="A55" s="9">
        <f t="shared" si="1"/>
        <v>66</v>
      </c>
      <c r="B55" s="39">
        <f>+'Tabla F'!$M73/'Tabla F'!$M72</f>
        <v>0.93846427307616187</v>
      </c>
      <c r="C55" s="39">
        <f>+'Tabla F'!$M74/'Tabla F'!$M72</f>
        <v>0.87966090573710642</v>
      </c>
      <c r="D55" s="39">
        <f>+'Tabla F'!$M75/'Tabla F'!$M72</f>
        <v>0.82347753462115947</v>
      </c>
      <c r="E55" s="39">
        <f>+'Tabla F'!$M76/'Tabla F'!$M72</f>
        <v>0.76980909343507531</v>
      </c>
      <c r="F55" s="39">
        <f>+'Tabla F'!$M77/'Tabla F'!$M72</f>
        <v>0.71855756967682916</v>
      </c>
      <c r="G55" s="39">
        <f>+'Tabla F'!$M78/'Tabla F'!$M72</f>
        <v>0.66892471175887558</v>
      </c>
      <c r="H55" s="39"/>
      <c r="J55" s="9">
        <f t="shared" si="0"/>
        <v>66</v>
      </c>
      <c r="K55" s="39">
        <f>+'Tabla F'!$AC73/'Tabla F'!$AC72</f>
        <v>0.95137980769230757</v>
      </c>
      <c r="L55" s="39">
        <f>+'Tabla F'!$AC74/'Tabla F'!$AC72</f>
        <v>0.90415752206453381</v>
      </c>
      <c r="M55" s="39">
        <f>+'Tabla F'!$AC75/'Tabla F'!$AC72</f>
        <v>0.85818719774318131</v>
      </c>
      <c r="N55" s="39">
        <f>+'Tabla F'!$AC76/'Tabla F'!$AC72</f>
        <v>0.81324706988136264</v>
      </c>
      <c r="O55" s="39">
        <f>'Tabla F'!$AC77/'Tabla F'!$AC72</f>
        <v>0.76908384414512254</v>
      </c>
      <c r="P55" s="39">
        <f>'Tabla F'!$AC78/'Tabla F'!$AC72</f>
        <v>0.72545312606381263</v>
      </c>
    </row>
    <row r="56" spans="1:23" x14ac:dyDescent="0.2">
      <c r="A56" s="9">
        <f t="shared" si="1"/>
        <v>67</v>
      </c>
      <c r="B56" s="39">
        <f>+'Tabla F'!$M74/'Tabla F'!$M73</f>
        <v>0.93734085673149192</v>
      </c>
      <c r="C56" s="39">
        <f>+'Tabla F'!$M75/'Tabla F'!$M73</f>
        <v>0.877473504582022</v>
      </c>
      <c r="D56" s="39">
        <f>+'Tabla F'!$M76/'Tabla F'!$M73</f>
        <v>0.8202859879915757</v>
      </c>
      <c r="E56" s="39">
        <f>+'Tabla F'!$M77/'Tabla F'!$M73</f>
        <v>0.76567386771314427</v>
      </c>
      <c r="F56" s="39">
        <f>+'Tabla F'!$M78/'Tabla F'!$M73</f>
        <v>0.71278655027135851</v>
      </c>
      <c r="G56" s="39">
        <f>+'Tabla F'!$M79/'Tabla F'!$M73</f>
        <v>0.6615983975706129</v>
      </c>
      <c r="H56" s="39"/>
      <c r="J56" s="9">
        <f t="shared" si="0"/>
        <v>67</v>
      </c>
      <c r="K56" s="39">
        <f>+'Tabla F'!$AC74/'Tabla F'!$AC73</f>
        <v>0.95036442307692293</v>
      </c>
      <c r="L56" s="39">
        <f>+'Tabla F'!$AC75/'Tabla F'!$AC73</f>
        <v>0.90204478884707806</v>
      </c>
      <c r="M56" s="39">
        <f>+'Tabla F'!$AC76/'Tabla F'!$AC73</f>
        <v>0.85480799918803885</v>
      </c>
      <c r="N56" s="39">
        <f>+'Tabla F'!$AC77/'Tabla F'!$AC73</f>
        <v>0.80838781517828617</v>
      </c>
      <c r="O56" s="39">
        <f>'Tabla F'!$AC78/'Tabla F'!$AC73</f>
        <v>0.762527352586441</v>
      </c>
      <c r="P56" s="39">
        <f>'Tabla F'!$AC79/'Tabla F'!$AC73</f>
        <v>0.7171342459268456</v>
      </c>
    </row>
    <row r="57" spans="1:23" x14ac:dyDescent="0.2">
      <c r="A57" s="9">
        <f t="shared" si="1"/>
        <v>68</v>
      </c>
      <c r="B57" s="39">
        <f>+'Tabla F'!$M75/'Tabla F'!$M74</f>
        <v>0.93613064903814447</v>
      </c>
      <c r="C57" s="39">
        <f>+'Tabla F'!$M76/'Tabla F'!$M74</f>
        <v>0.875120274658584</v>
      </c>
      <c r="D57" s="39">
        <f>+'Tabla F'!$M77/'Tabla F'!$M74</f>
        <v>0.8168574560838513</v>
      </c>
      <c r="E57" s="39">
        <f>+'Tabla F'!$M78/'Tabla F'!$M74</f>
        <v>0.76043473956405316</v>
      </c>
      <c r="F57" s="39">
        <f>+'Tabla F'!$M79/'Tabla F'!$M74</f>
        <v>0.70582477315414027</v>
      </c>
      <c r="G57" s="39">
        <f>+'Tabla F'!$M80/'Tabla F'!$M74</f>
        <v>0.65301221633930673</v>
      </c>
      <c r="H57" s="39"/>
      <c r="J57" s="9">
        <f t="shared" si="0"/>
        <v>68</v>
      </c>
      <c r="K57" s="39">
        <f>+'Tabla F'!$AC75/'Tabla F'!$AC74</f>
        <v>0.94915673076923057</v>
      </c>
      <c r="L57" s="39">
        <f>+'Tabla F'!$AC76/'Tabla F'!$AC74</f>
        <v>0.89945286085151599</v>
      </c>
      <c r="M57" s="39">
        <f>+'Tabla F'!$AC77/'Tabla F'!$AC74</f>
        <v>0.85060824621467845</v>
      </c>
      <c r="N57" s="39">
        <f>+'Tabla F'!$AC78/'Tabla F'!$AC74</f>
        <v>0.80235258609288418</v>
      </c>
      <c r="O57" s="39">
        <f>'Tabla F'!$AC79/'Tabla F'!$AC74</f>
        <v>0.75458869094134895</v>
      </c>
      <c r="P57" s="39">
        <f>'Tabla F'!$AC80/'Tabla F'!$AC74</f>
        <v>0.70734563436002851</v>
      </c>
    </row>
    <row r="58" spans="1:23" x14ac:dyDescent="0.2">
      <c r="A58" s="9">
        <f t="shared" si="1"/>
        <v>69</v>
      </c>
      <c r="B58" s="39">
        <f>+'Tabla F'!$M76/'Tabla F'!$M75</f>
        <v>0.93482707307762281</v>
      </c>
      <c r="C58" s="39">
        <f>+'Tabla F'!$M77/'Tabla F'!$M75</f>
        <v>0.87258915934774273</v>
      </c>
      <c r="D58" s="39">
        <f>+'Tabla F'!$M78/'Tabla F'!$M75</f>
        <v>0.81231689224723558</v>
      </c>
      <c r="E58" s="39">
        <f>+'Tabla F'!$M79/'Tabla F'!$M75</f>
        <v>0.75398105369091495</v>
      </c>
      <c r="F58" s="39">
        <f>+'Tabla F'!$M80/'Tabla F'!$M75</f>
        <v>0.69756525652724199</v>
      </c>
      <c r="G58" s="39">
        <f>+'Tabla F'!$M81/'Tabla F'!$M75</f>
        <v>0.64306627926632554</v>
      </c>
      <c r="H58" s="39"/>
      <c r="J58" s="9">
        <f t="shared" si="0"/>
        <v>69</v>
      </c>
      <c r="K58" s="39">
        <f>+'Tabla F'!$AC76/'Tabla F'!$AC75</f>
        <v>0.94763365384615372</v>
      </c>
      <c r="L58" s="39">
        <f>+'Tabla F'!$AC77/'Tabla F'!$AC75</f>
        <v>0.89617259051127962</v>
      </c>
      <c r="M58" s="39">
        <f>+'Tabla F'!$AC78/'Tabla F'!$AC75</f>
        <v>0.84533203008804347</v>
      </c>
      <c r="N58" s="39">
        <f>+'Tabla F'!$AC79/'Tabla F'!$AC75</f>
        <v>0.79500957690075402</v>
      </c>
      <c r="O58" s="39">
        <f>'Tabla F'!$AC80/'Tabla F'!$AC75</f>
        <v>0.7452358619284829</v>
      </c>
      <c r="P58" s="39">
        <f>'Tabla F'!$AC81/'Tabla F'!$AC75</f>
        <v>0.69605602762475627</v>
      </c>
    </row>
    <row r="59" spans="1:23" x14ac:dyDescent="0.2">
      <c r="A59" s="9">
        <f t="shared" si="1"/>
        <v>70</v>
      </c>
      <c r="B59" s="39">
        <f>+'Tabla F'!$M77/'Tabla F'!$M76</f>
        <v>0.9334230730770543</v>
      </c>
      <c r="C59" s="39">
        <f>+'Tabla F'!$M78/'Tabla F'!$M76</f>
        <v>0.86894883090295927</v>
      </c>
      <c r="D59" s="39">
        <f>+'Tabla F'!$M79/'Tabla F'!$M76</f>
        <v>0.80654601840816453</v>
      </c>
      <c r="E59" s="39">
        <f>+'Tabla F'!$M80/'Tabla F'!$M76</f>
        <v>0.74619710598531197</v>
      </c>
      <c r="F59" s="39">
        <f>+'Tabla F'!$M81/'Tabla F'!$M76</f>
        <v>0.6878986475533202</v>
      </c>
      <c r="G59" s="39">
        <f>+'Tabla F'!$M82/'Tabla F'!$M76</f>
        <v>0.63166144619546682</v>
      </c>
      <c r="H59" s="39"/>
      <c r="J59" s="9">
        <f t="shared" si="0"/>
        <v>70</v>
      </c>
      <c r="K59" s="39">
        <f>+'Tabla F'!$AC77/'Tabla F'!$AC76</f>
        <v>0.94569519230769239</v>
      </c>
      <c r="L59" s="39">
        <f>+'Tabla F'!$AC78/'Tabla F'!$AC76</f>
        <v>0.89204517659023663</v>
      </c>
      <c r="M59" s="39">
        <f>+'Tabla F'!$AC79/'Tabla F'!$AC76</f>
        <v>0.83894189877496916</v>
      </c>
      <c r="N59" s="39">
        <f>+'Tabla F'!$AC80/'Tabla F'!$AC76</f>
        <v>0.7864176825124346</v>
      </c>
      <c r="O59" s="39">
        <f>'Tabla F'!$AC81/'Tabla F'!$AC76</f>
        <v>0.73452016483340243</v>
      </c>
      <c r="P59" s="39">
        <f>'Tabla F'!$AC82/'Tabla F'!$AC76</f>
        <v>0.68339685509160819</v>
      </c>
    </row>
    <row r="60" spans="1:23" x14ac:dyDescent="0.2">
      <c r="A60" s="9">
        <f t="shared" si="1"/>
        <v>71</v>
      </c>
      <c r="B60" s="39">
        <f>+'Tabla F'!$M78/'Tabla F'!$M77</f>
        <v>0.93092709615420799</v>
      </c>
      <c r="C60" s="39">
        <f>+'Tabla F'!$M79/'Tabla F'!$M77</f>
        <v>0.86407336787740197</v>
      </c>
      <c r="D60" s="39">
        <f>+'Tabla F'!$M80/'Tabla F'!$M77</f>
        <v>0.79942003525309613</v>
      </c>
      <c r="E60" s="39">
        <f>+'Tabla F'!$M81/'Tabla F'!$M77</f>
        <v>0.73696340640653302</v>
      </c>
      <c r="F60" s="39">
        <f>+'Tabla F'!$M82/'Tabla F'!$M77</f>
        <v>0.67671505495699591</v>
      </c>
      <c r="G60" s="39">
        <f>+'Tabla F'!$M83/'Tabla F'!$M77</f>
        <v>0.61870175100743874</v>
      </c>
      <c r="H60" s="39"/>
      <c r="J60" s="9">
        <f t="shared" si="0"/>
        <v>71</v>
      </c>
      <c r="K60" s="39">
        <f>+'Tabla F'!$AC78/'Tabla F'!$AC77</f>
        <v>0.94326923076923064</v>
      </c>
      <c r="L60" s="39">
        <f>+'Tabla F'!$AC79/'Tabla F'!$AC77</f>
        <v>0.88711659485946726</v>
      </c>
      <c r="M60" s="39">
        <f>+'Tabla F'!$AC80/'Tabla F'!$AC77</f>
        <v>0.83157627204745799</v>
      </c>
      <c r="N60" s="39">
        <f>+'Tabla F'!$AC81/'Tabla F'!$AC77</f>
        <v>0.77669863483287982</v>
      </c>
      <c r="O60" s="39">
        <f>'Tabla F'!$AC82/'Tabla F'!$AC77</f>
        <v>0.72263966302290084</v>
      </c>
      <c r="P60" s="39">
        <f>'Tabla F'!$AC83/'Tabla F'!$AC77</f>
        <v>0.66954788285727196</v>
      </c>
    </row>
    <row r="61" spans="1:23" x14ac:dyDescent="0.2">
      <c r="A61" s="9">
        <f t="shared" si="1"/>
        <v>72</v>
      </c>
      <c r="B61" s="39">
        <f>+'Tabla F'!$M79/'Tabla F'!$M78</f>
        <v>0.92818586057599106</v>
      </c>
      <c r="C61" s="39">
        <f>+'Tabla F'!$M80/'Tabla F'!$M78</f>
        <v>0.85873538170240582</v>
      </c>
      <c r="D61" s="39">
        <f>+'Tabla F'!$M81/'Tabla F'!$M78</f>
        <v>0.79164459757486216</v>
      </c>
      <c r="E61" s="39">
        <f>+'Tabla F'!$M82/'Tabla F'!$M78</f>
        <v>0.72692594055173809</v>
      </c>
      <c r="F61" s="39">
        <f>+'Tabla F'!$M83/'Tabla F'!$M78</f>
        <v>0.66460816702337222</v>
      </c>
      <c r="G61" s="39">
        <f>+'Tabla F'!$M84/'Tabla F'!$M78</f>
        <v>0.6047359210190334</v>
      </c>
      <c r="H61" s="39"/>
      <c r="J61" s="9">
        <f t="shared" si="0"/>
        <v>72</v>
      </c>
      <c r="K61" s="39">
        <f>+'Tabla F'!$AC79/'Tabla F'!$AC78</f>
        <v>0.94047019230769213</v>
      </c>
      <c r="L61" s="39">
        <f>+'Tabla F'!$AC80/'Tabla F'!$AC78</f>
        <v>0.88158952388313594</v>
      </c>
      <c r="M61" s="39">
        <f>+'Tabla F'!$AC81/'Tabla F'!$AC78</f>
        <v>0.82341139676472486</v>
      </c>
      <c r="N61" s="39">
        <f>+'Tabla F'!$AC82/'Tabla F'!$AC78</f>
        <v>0.76610117180817217</v>
      </c>
      <c r="O61" s="39">
        <f>'Tabla F'!$AC83/'Tabla F'!$AC78</f>
        <v>0.70981630802401918</v>
      </c>
      <c r="P61" s="39">
        <f>'Tabla F'!$AC84/'Tabla F'!$AC78</f>
        <v>0.65469019900210379</v>
      </c>
    </row>
    <row r="62" spans="1:23" x14ac:dyDescent="0.2">
      <c r="A62" s="9">
        <f t="shared" si="1"/>
        <v>73</v>
      </c>
      <c r="B62" s="39">
        <f>+'Tabla F'!$M80/'Tabla F'!$M79</f>
        <v>0.92517610769195802</v>
      </c>
      <c r="C62" s="39">
        <f>+'Tabla F'!$M81/'Tabla F'!$M79</f>
        <v>0.85289448072781737</v>
      </c>
      <c r="D62" s="39">
        <f>+'Tabla F'!$M82/'Tabla F'!$M79</f>
        <v>0.7831685133628733</v>
      </c>
      <c r="E62" s="39">
        <f>+'Tabla F'!$M83/'Tabla F'!$M79</f>
        <v>0.71602918688175854</v>
      </c>
      <c r="F62" s="39">
        <f>+'Tabla F'!$M84/'Tabla F'!$M79</f>
        <v>0.65152459944149665</v>
      </c>
      <c r="G62" s="39">
        <f>+'Tabla F'!$M85/'Tabla F'!$M79</f>
        <v>0.58971901134097415</v>
      </c>
      <c r="H62" s="39"/>
      <c r="J62" s="9">
        <f t="shared" si="0"/>
        <v>73</v>
      </c>
      <c r="K62" s="39">
        <f>+'Tabla F'!$AC80/'Tabla F'!$AC79</f>
        <v>0.93739230769230764</v>
      </c>
      <c r="L62" s="39">
        <f>+'Tabla F'!$AC81/'Tabla F'!$AC79</f>
        <v>0.87553162609467439</v>
      </c>
      <c r="M62" s="39">
        <f>+'Tabla F'!$AC82/'Tabla F'!$AC79</f>
        <v>0.81459378306115204</v>
      </c>
      <c r="N62" s="39">
        <f>+'Tabla F'!$AC83/'Tabla F'!$AC79</f>
        <v>0.75474620443025131</v>
      </c>
      <c r="O62" s="39">
        <f>'Tabla F'!$AC84/'Tabla F'!$AC79</f>
        <v>0.69613072732868686</v>
      </c>
      <c r="P62" s="39">
        <f>'Tabla F'!$AC85/'Tabla F'!$AC79</f>
        <v>0.6389194912457663</v>
      </c>
    </row>
    <row r="63" spans="1:23" x14ac:dyDescent="0.2">
      <c r="A63" s="9">
        <f t="shared" si="1"/>
        <v>74</v>
      </c>
      <c r="B63" s="39">
        <f>+'Tabla F'!$M81/'Tabla F'!$M80</f>
        <v>0.92187257500146436</v>
      </c>
      <c r="C63" s="39">
        <f>+'Tabla F'!$M82/'Tabla F'!$M80</f>
        <v>0.84650749933074698</v>
      </c>
      <c r="D63" s="39">
        <f>+'Tabla F'!$M83/'Tabla F'!$M80</f>
        <v>0.77393825989307108</v>
      </c>
      <c r="E63" s="39">
        <f>+'Tabla F'!$M84/'Tabla F'!$M80</f>
        <v>0.70421684479818514</v>
      </c>
      <c r="F63" s="39">
        <f>+'Tabla F'!$M85/'Tabla F'!$M80</f>
        <v>0.63741271141572109</v>
      </c>
      <c r="G63" s="39">
        <f>+'Tabla F'!$M86/'Tabla F'!$M80</f>
        <v>0.57361111590225955</v>
      </c>
      <c r="H63" s="39"/>
      <c r="J63" s="9">
        <f t="shared" si="0"/>
        <v>74</v>
      </c>
      <c r="K63" s="39">
        <f>+'Tabla F'!$AC81/'Tabla F'!$AC80</f>
        <v>0.93400769230769221</v>
      </c>
      <c r="L63" s="39">
        <f>+'Tabla F'!$AC82/'Tabla F'!$AC80</f>
        <v>0.86899985883875708</v>
      </c>
      <c r="M63" s="39">
        <f>+'Tabla F'!$AC83/'Tabla F'!$AC80</f>
        <v>0.80515510767130316</v>
      </c>
      <c r="N63" s="39">
        <f>+'Tabla F'!$AC84/'Tabla F'!$AC80</f>
        <v>0.74262474912178056</v>
      </c>
      <c r="O63" s="39">
        <f>'Tabla F'!$AC85/'Tabla F'!$AC80</f>
        <v>0.68159241974011064</v>
      </c>
      <c r="P63" s="39">
        <f>'Tabla F'!$AC86/'Tabla F'!$AC80</f>
        <v>0.62220474790629332</v>
      </c>
    </row>
    <row r="64" spans="1:23" x14ac:dyDescent="0.2">
      <c r="A64" s="9">
        <f t="shared" si="1"/>
        <v>75</v>
      </c>
      <c r="B64" s="39">
        <f>+'Tabla F'!$M82/'Tabla F'!$M81</f>
        <v>0.91824783846010649</v>
      </c>
      <c r="C64" s="39">
        <f>+'Tabla F'!$M83/'Tabla F'!$M81</f>
        <v>0.83952845640498819</v>
      </c>
      <c r="D64" s="39">
        <f>+'Tabla F'!$M84/'Tabla F'!$M81</f>
        <v>0.76389824786475136</v>
      </c>
      <c r="E64" s="39">
        <f>+'Tabla F'!$M85/'Tabla F'!$M81</f>
        <v>0.69143255662498537</v>
      </c>
      <c r="F64" s="39">
        <f>+'Tabla F'!$M86/'Tabla F'!$M81</f>
        <v>0.62222386418355968</v>
      </c>
      <c r="G64" s="39">
        <f>+'Tabla F'!$M87/'Tabla F'!$M81</f>
        <v>0.55637916205309113</v>
      </c>
      <c r="H64" s="39"/>
      <c r="J64" s="9">
        <f t="shared" si="0"/>
        <v>75</v>
      </c>
      <c r="K64" s="39">
        <f>+'Tabla F'!$AC82/'Tabla F'!$AC81</f>
        <v>0.93039903846153826</v>
      </c>
      <c r="L64" s="39">
        <f>+'Tabla F'!$AC83/'Tabla F'!$AC81</f>
        <v>0.8620433367973368</v>
      </c>
      <c r="M64" s="39">
        <f>+'Tabla F'!$AC84/'Tabla F'!$AC81</f>
        <v>0.79509489615331352</v>
      </c>
      <c r="N64" s="39">
        <f>+'Tabla F'!$AC85/'Tabla F'!$AC81</f>
        <v>0.72975032791868288</v>
      </c>
      <c r="O64" s="39">
        <f>'Tabla F'!$AC86/'Tabla F'!$AC81</f>
        <v>0.66616662050072184</v>
      </c>
      <c r="P64" s="39">
        <f>'Tabla F'!$AC87/'Tabla F'!$AC81</f>
        <v>0.60461987075955637</v>
      </c>
    </row>
    <row r="65" spans="1:16" x14ac:dyDescent="0.2">
      <c r="A65" s="9">
        <f t="shared" si="1"/>
        <v>76</v>
      </c>
      <c r="B65" s="39">
        <f>+'Tabla F'!$M83/'Tabla F'!$M82</f>
        <v>0.91427218365454588</v>
      </c>
      <c r="C65" s="39">
        <f>+'Tabla F'!$M84/'Tabla F'!$M82</f>
        <v>0.83190857181412159</v>
      </c>
      <c r="D65" s="39">
        <f>+'Tabla F'!$M85/'Tabla F'!$M82</f>
        <v>0.75299121616720788</v>
      </c>
      <c r="E65" s="39">
        <f>+'Tabla F'!$M86/'Tabla F'!$M82</f>
        <v>0.67762083189547562</v>
      </c>
      <c r="F65" s="39">
        <f>+'Tabla F'!$M87/'Tabla F'!$M82</f>
        <v>0.60591393603074972</v>
      </c>
      <c r="G65" s="39">
        <f>+'Tabla F'!$M88/'Tabla F'!$M82</f>
        <v>0.5379989737095815</v>
      </c>
      <c r="H65" s="39"/>
      <c r="J65" s="9">
        <f t="shared" si="0"/>
        <v>76</v>
      </c>
      <c r="K65" s="39">
        <f>+'Tabla F'!$AC83/'Tabla F'!$AC82</f>
        <v>0.92653076923076894</v>
      </c>
      <c r="L65" s="39">
        <f>+'Tabla F'!$AC84/'Tabla F'!$AC82</f>
        <v>0.85457407336538427</v>
      </c>
      <c r="M65" s="39">
        <f>+'Tabla F'!$AC85/'Tabla F'!$AC82</f>
        <v>0.78434123182818616</v>
      </c>
      <c r="N65" s="39">
        <f>+'Tabla F'!$AC86/'Tabla F'!$AC82</f>
        <v>0.71600097695958709</v>
      </c>
      <c r="O65" s="39">
        <f>'Tabla F'!$AC87/'Tabla F'!$AC82</f>
        <v>0.64985005977577737</v>
      </c>
      <c r="P65" s="39">
        <f>'Tabla F'!$AC88/'Tabla F'!$AC82</f>
        <v>0.58620661925814044</v>
      </c>
    </row>
    <row r="66" spans="1:16" x14ac:dyDescent="0.2">
      <c r="A66" s="9">
        <f t="shared" si="1"/>
        <v>77</v>
      </c>
      <c r="B66" s="39">
        <f>+'Tabla F'!$M84/'Tabla F'!$M83</f>
        <v>0.90991346634740766</v>
      </c>
      <c r="C66" s="39">
        <f>+'Tabla F'!$M85/'Tabla F'!$M83</f>
        <v>0.82359633119027786</v>
      </c>
      <c r="D66" s="39">
        <f>+'Tabla F'!$M86/'Tabla F'!$M83</f>
        <v>0.74115875338881787</v>
      </c>
      <c r="E66" s="39">
        <f>+'Tabla F'!$M87/'Tabla F'!$M83</f>
        <v>0.66272817533262263</v>
      </c>
      <c r="F66" s="39">
        <f>+'Tabla F'!$M88/'Tabla F'!$M83</f>
        <v>0.5884450859689091</v>
      </c>
      <c r="G66" s="39">
        <f>+'Tabla F'!$M89/'Tabla F'!$M83</f>
        <v>0.5184575865830271</v>
      </c>
      <c r="H66" s="39"/>
      <c r="J66" s="9">
        <f t="shared" si="0"/>
        <v>77</v>
      </c>
      <c r="K66" s="39">
        <f>+'Tabla F'!$AC84/'Tabla F'!$AC83</f>
        <v>0.92233750000000003</v>
      </c>
      <c r="L66" s="39">
        <f>+'Tabla F'!$AC85/'Tabla F'!$AC83</f>
        <v>0.84653554730769243</v>
      </c>
      <c r="M66" s="39">
        <f>+'Tabla F'!$AC86/'Tabla F'!$AC83</f>
        <v>0.77277625388958282</v>
      </c>
      <c r="N66" s="39">
        <f>+'Tabla F'!$AC87/'Tabla F'!$AC83</f>
        <v>0.70137990162517816</v>
      </c>
      <c r="O66" s="39">
        <f>'Tabla F'!$AC88/'Tabla F'!$AC83</f>
        <v>0.63268985631726526</v>
      </c>
      <c r="P66" s="39">
        <f>'Tabla F'!$AC89/'Tabla F'!$AC83</f>
        <v>0.56702638292163032</v>
      </c>
    </row>
    <row r="67" spans="1:16" x14ac:dyDescent="0.2">
      <c r="A67" s="9">
        <f t="shared" si="1"/>
        <v>78</v>
      </c>
      <c r="B67" s="39">
        <f>+'Tabla F'!$M85/'Tabla F'!$M84</f>
        <v>0.90513698461500325</v>
      </c>
      <c r="C67" s="39">
        <f>+'Tabla F'!$M86/'Tabla F'!$M84</f>
        <v>0.81453762451059419</v>
      </c>
      <c r="D67" s="39">
        <f>+'Tabla F'!$M87/'Tabla F'!$M84</f>
        <v>0.72834197958731062</v>
      </c>
      <c r="E67" s="39">
        <f>+'Tabla F'!$M88/'Tabla F'!$M84</f>
        <v>0.64670444798564941</v>
      </c>
      <c r="F67" s="39">
        <f>+'Tabla F'!$M89/'Tabla F'!$M84</f>
        <v>0.56978779384838607</v>
      </c>
      <c r="G67" s="39">
        <f>+'Tabla F'!$M90/'Tabla F'!$M84</f>
        <v>0.49775579128620584</v>
      </c>
      <c r="H67" s="39"/>
      <c r="J67" s="9">
        <f t="shared" si="0"/>
        <v>78</v>
      </c>
      <c r="K67" s="39">
        <f>+'Tabla F'!$AC85/'Tabla F'!$AC84</f>
        <v>0.9178153846153847</v>
      </c>
      <c r="L67" s="39">
        <f>+'Tabla F'!$AC86/'Tabla F'!$AC84</f>
        <v>0.8378454241420118</v>
      </c>
      <c r="M67" s="39">
        <f>+'Tabla F'!$AC87/'Tabla F'!$AC84</f>
        <v>0.76043736877789114</v>
      </c>
      <c r="N67" s="39">
        <f>+'Tabla F'!$AC88/'Tabla F'!$AC84</f>
        <v>0.68596349635276166</v>
      </c>
      <c r="O67" s="39">
        <f>'Tabla F'!$AC89/'Tabla F'!$AC84</f>
        <v>0.61477103871590433</v>
      </c>
      <c r="P67" s="39">
        <f>'Tabla F'!$AC90/'Tabla F'!$AC84</f>
        <v>0.54717518963109413</v>
      </c>
    </row>
    <row r="68" spans="1:16" x14ac:dyDescent="0.2">
      <c r="A68" s="9">
        <f t="shared" si="1"/>
        <v>79</v>
      </c>
      <c r="B68" s="39">
        <f>+'Tabla F'!$M86/'Tabla F'!$M85</f>
        <v>0.89990536057595172</v>
      </c>
      <c r="C68" s="39">
        <f>+'Tabla F'!$M87/'Tabla F'!$M85</f>
        <v>0.80467596835313082</v>
      </c>
      <c r="D68" s="39">
        <f>+'Tabla F'!$M88/'Tabla F'!$M85</f>
        <v>0.71448240319195755</v>
      </c>
      <c r="E68" s="39">
        <f>+'Tabla F'!$M89/'Tabla F'!$M85</f>
        <v>0.62950448775523549</v>
      </c>
      <c r="F68" s="39">
        <f>+'Tabla F'!$M90/'Tabla F'!$M85</f>
        <v>0.54992316052351398</v>
      </c>
      <c r="G68" s="39">
        <f>+'Tabla F'!$M91/'Tabla F'!$M85</f>
        <v>0.47591086891444118</v>
      </c>
      <c r="H68" s="39"/>
      <c r="J68" s="9">
        <f t="shared" si="0"/>
        <v>79</v>
      </c>
      <c r="K68" s="39">
        <f>+'Tabla F'!$AC86/'Tabla F'!$AC85</f>
        <v>0.91286923076923054</v>
      </c>
      <c r="L68" s="39">
        <f>+'Tabla F'!$AC87/'Tabla F'!$AC85</f>
        <v>0.82852976919378662</v>
      </c>
      <c r="M68" s="39">
        <f>+'Tabla F'!$AC88/'Tabla F'!$AC85</f>
        <v>0.74738722824984916</v>
      </c>
      <c r="N68" s="39">
        <f>+'Tabla F'!$AC89/'Tabla F'!$AC85</f>
        <v>0.66981993222256486</v>
      </c>
      <c r="O68" s="39">
        <f>'Tabla F'!$AC90/'Tabla F'!$AC85</f>
        <v>0.59617129850181227</v>
      </c>
      <c r="P68" s="39">
        <f>'Tabla F'!$AC91/'Tabla F'!$AC85</f>
        <v>0.52652186682943836</v>
      </c>
    </row>
    <row r="69" spans="1:16" x14ac:dyDescent="0.2">
      <c r="A69" s="9">
        <f t="shared" si="1"/>
        <v>80</v>
      </c>
      <c r="B69" s="39">
        <f>+'Tabla F'!$M87/'Tabla F'!$M86</f>
        <v>0.89417843653929041</v>
      </c>
      <c r="C69" s="39">
        <f>+'Tabla F'!$M88/'Tabla F'!$M86</f>
        <v>0.79395282492225516</v>
      </c>
      <c r="D69" s="39">
        <f>+'Tabla F'!$M89/'Tabla F'!$M86</f>
        <v>0.69952298912003807</v>
      </c>
      <c r="E69" s="39">
        <f>+'Tabla F'!$M90/'Tabla F'!$M86</f>
        <v>0.61108999303166245</v>
      </c>
      <c r="F69" s="39">
        <f>+'Tabla F'!$M91/'Tabla F'!$M86</f>
        <v>0.52884546504962671</v>
      </c>
      <c r="G69" s="39">
        <f>+'Tabla F'!$M92/'Tabla F'!$M86</f>
        <v>0.45295944355765816</v>
      </c>
      <c r="H69" s="39"/>
      <c r="J69" s="9">
        <f t="shared" ref="J69:J99" si="2">+J68+1</f>
        <v>80</v>
      </c>
      <c r="K69" s="39">
        <f>+'Tabla F'!$AC87/'Tabla F'!$AC86</f>
        <v>0.90761057692307667</v>
      </c>
      <c r="L69" s="39">
        <f>+'Tabla F'!$AC88/'Tabla F'!$AC86</f>
        <v>0.81872321145062832</v>
      </c>
      <c r="M69" s="39">
        <f>+'Tabla F'!$AC89/'Tabla F'!$AC86</f>
        <v>0.7337523378437677</v>
      </c>
      <c r="N69" s="39">
        <f>+'Tabla F'!$AC90/'Tabla F'!$AC86</f>
        <v>0.65307415170456296</v>
      </c>
      <c r="O69" s="39">
        <f>'Tabla F'!$AC91/'Tabla F'!$AC86</f>
        <v>0.57677688006393202</v>
      </c>
      <c r="P69" s="39">
        <f>'Tabla F'!$AC92/'Tabla F'!$AC86</f>
        <v>0.50513509103529852</v>
      </c>
    </row>
    <row r="70" spans="1:16" x14ac:dyDescent="0.2">
      <c r="A70" s="9">
        <f t="shared" si="1"/>
        <v>81</v>
      </c>
      <c r="B70" s="39">
        <f>+'Tabla F'!$M88/'Tabla F'!$M87</f>
        <v>0.88791318653921569</v>
      </c>
      <c r="C70" s="39">
        <f>+'Tabla F'!$M89/'Tabla F'!$M87</f>
        <v>0.78230805008827886</v>
      </c>
      <c r="D70" s="39">
        <f>+'Tabla F'!$M90/'Tabla F'!$M87</f>
        <v>0.68340944945702797</v>
      </c>
      <c r="E70" s="39">
        <f>+'Tabla F'!$M91/'Tabla F'!$M87</f>
        <v>0.59143169130358375</v>
      </c>
      <c r="F70" s="39">
        <f>+'Tabla F'!$M92/'Tabla F'!$M87</f>
        <v>0.5065649372073121</v>
      </c>
      <c r="G70" s="39">
        <f>+'Tabla F'!$M93/'Tabla F'!$M87</f>
        <v>0.42896035490160145</v>
      </c>
      <c r="H70" s="39"/>
      <c r="J70" s="9">
        <f t="shared" si="2"/>
        <v>81</v>
      </c>
      <c r="K70" s="39">
        <f>+'Tabla F'!$AC88/'Tabla F'!$AC87</f>
        <v>0.90206442307692281</v>
      </c>
      <c r="L70" s="39">
        <f>+'Tabla F'!$AC89/'Tabla F'!$AC87</f>
        <v>0.8084440138757395</v>
      </c>
      <c r="M70" s="39">
        <f>+'Tabla F'!$AC90/'Tabla F'!$AC87</f>
        <v>0.71955326250006169</v>
      </c>
      <c r="N70" s="39">
        <f>+'Tabla F'!$AC91/'Tabla F'!$AC87</f>
        <v>0.63548937697408081</v>
      </c>
      <c r="O70" s="39">
        <f>'Tabla F'!$AC92/'Tabla F'!$AC87</f>
        <v>0.55655487483164334</v>
      </c>
      <c r="P70" s="39">
        <f>'Tabla F'!$AC93/'Tabla F'!$AC87</f>
        <v>0.48298902335726235</v>
      </c>
    </row>
    <row r="71" spans="1:16" x14ac:dyDescent="0.2">
      <c r="A71" s="9">
        <f t="shared" si="1"/>
        <v>82</v>
      </c>
      <c r="B71" s="39">
        <f>+'Tabla F'!$M89/'Tabla F'!$M88</f>
        <v>0.88106366922812607</v>
      </c>
      <c r="C71" s="39">
        <f>+'Tabla F'!$M90/'Tabla F'!$M88</f>
        <v>0.76968048207587281</v>
      </c>
      <c r="D71" s="39">
        <f>+'Tabla F'!$M91/'Tabla F'!$M88</f>
        <v>0.66609179846600064</v>
      </c>
      <c r="E71" s="39">
        <f>+'Tabla F'!$M92/'Tabla F'!$M88</f>
        <v>0.57051178525879354</v>
      </c>
      <c r="F71" s="39">
        <f>+'Tabla F'!$M93/'Tabla F'!$M88</f>
        <v>0.48311069303243859</v>
      </c>
      <c r="G71" s="39">
        <f>+'Tabla F'!$M94/'Tabla F'!$M88</f>
        <v>0.40399741639386266</v>
      </c>
      <c r="H71" s="39"/>
      <c r="J71" s="9">
        <f t="shared" si="2"/>
        <v>82</v>
      </c>
      <c r="K71" s="39">
        <f>+'Tabla F'!$AC89/'Tabla F'!$AC88</f>
        <v>0.89621538461538475</v>
      </c>
      <c r="L71" s="39">
        <f>+'Tabla F'!$AC90/'Tabla F'!$AC88</f>
        <v>0.79767391784023645</v>
      </c>
      <c r="M71" s="39">
        <f>+'Tabla F'!$AC91/'Tabla F'!$AC88</f>
        <v>0.70448336140609535</v>
      </c>
      <c r="N71" s="39">
        <f>+'Tabla F'!$AC92/'Tabla F'!$AC88</f>
        <v>0.61697907665313567</v>
      </c>
      <c r="O71" s="39">
        <f>'Tabla F'!$AC93/'Tabla F'!$AC88</f>
        <v>0.53542630770183453</v>
      </c>
      <c r="P71" s="39">
        <f>'Tabla F'!$AC94/'Tabla F'!$AC88</f>
        <v>0.46002798691765262</v>
      </c>
    </row>
    <row r="72" spans="1:16" x14ac:dyDescent="0.2">
      <c r="A72" s="9">
        <f t="shared" si="1"/>
        <v>83</v>
      </c>
      <c r="B72" s="39">
        <f>+'Tabla F'!$M90/'Tabla F'!$M89</f>
        <v>0.87358100096235636</v>
      </c>
      <c r="C72" s="39">
        <f>+'Tabla F'!$M91/'Tabla F'!$M89</f>
        <v>0.75600869917782909</v>
      </c>
      <c r="D72" s="39">
        <f>+'Tabla F'!$M92/'Tabla F'!$M89</f>
        <v>0.64752617226698517</v>
      </c>
      <c r="E72" s="39">
        <f>+'Tabla F'!$M93/'Tabla F'!$M89</f>
        <v>0.54832665323231145</v>
      </c>
      <c r="F72" s="39">
        <f>+'Tabla F'!$M94/'Tabla F'!$M89</f>
        <v>0.45853373655480872</v>
      </c>
      <c r="G72" s="39">
        <f>+'Tabla F'!$M95/'Tabla F'!$M89</f>
        <v>0.37818187443910273</v>
      </c>
      <c r="H72" s="39"/>
      <c r="J72" s="9">
        <f t="shared" si="2"/>
        <v>83</v>
      </c>
      <c r="K72" s="39">
        <f>+'Tabla F'!$AC90/'Tabla F'!$AC89</f>
        <v>0.89004711538461512</v>
      </c>
      <c r="L72" s="39">
        <f>+'Tabla F'!$AC91/'Tabla F'!$AC89</f>
        <v>0.78606479368620519</v>
      </c>
      <c r="M72" s="39">
        <f>+'Tabla F'!$AC92/'Tabla F'!$AC89</f>
        <v>0.68842723216352208</v>
      </c>
      <c r="N72" s="39">
        <f>+'Tabla F'!$AC93/'Tabla F'!$AC89</f>
        <v>0.59743039105673845</v>
      </c>
      <c r="O72" s="39">
        <f>'Tabla F'!$AC94/'Tabla F'!$AC89</f>
        <v>0.51330070294996766</v>
      </c>
      <c r="P72" s="39">
        <f>'Tabla F'!$AC95/'Tabla F'!$AC89</f>
        <v>0.4361940533162546</v>
      </c>
    </row>
    <row r="73" spans="1:16" x14ac:dyDescent="0.2">
      <c r="A73" s="9">
        <f t="shared" si="1"/>
        <v>84</v>
      </c>
      <c r="B73" s="39">
        <f>+'Tabla F'!$M91/'Tabla F'!$M90</f>
        <v>0.86541339423017782</v>
      </c>
      <c r="C73" s="39">
        <f>+'Tabla F'!$M92/'Tabla F'!$M90</f>
        <v>0.74123197683289332</v>
      </c>
      <c r="D73" s="39">
        <f>+'Tabla F'!$M93/'Tabla F'!$M90</f>
        <v>0.62767694424244858</v>
      </c>
      <c r="E73" s="39">
        <f>+'Tabla F'!$M94/'Tabla F'!$M90</f>
        <v>0.52488977673470194</v>
      </c>
      <c r="F73" s="39">
        <f>+'Tabla F'!$M95/'Tabla F'!$M90</f>
        <v>0.43290991221476782</v>
      </c>
      <c r="G73" s="39">
        <f>+'Tabla F'!$M96/'Tabla F'!$M90</f>
        <v>0.35165435426059422</v>
      </c>
      <c r="H73" s="39"/>
      <c r="J73" s="9">
        <f t="shared" si="2"/>
        <v>84</v>
      </c>
      <c r="K73" s="39">
        <f>+'Tabla F'!$AC91/'Tabla F'!$AC90</f>
        <v>0.88317211538461515</v>
      </c>
      <c r="L73" s="39">
        <f>+'Tabla F'!$AC92/'Tabla F'!$AC90</f>
        <v>0.77347279741031771</v>
      </c>
      <c r="M73" s="39">
        <f>+'Tabla F'!$AC93/'Tabla F'!$AC90</f>
        <v>0.67123456806954707</v>
      </c>
      <c r="N73" s="39">
        <f>+'Tabla F'!$AC94/'Tabla F'!$AC90</f>
        <v>0.5767118325282764</v>
      </c>
      <c r="O73" s="39">
        <f>'Tabla F'!$AC95/'Tabla F'!$AC90</f>
        <v>0.49007973373158176</v>
      </c>
      <c r="P73" s="39">
        <f>'Tabla F'!$AC96/'Tabla F'!$AC90</f>
        <v>0.41143465969151932</v>
      </c>
    </row>
    <row r="74" spans="1:16" x14ac:dyDescent="0.2">
      <c r="A74" s="9">
        <f t="shared" si="1"/>
        <v>85</v>
      </c>
      <c r="B74" s="39">
        <f>+'Tabla F'!$M92/'Tabla F'!$M91</f>
        <v>0.85650624519424134</v>
      </c>
      <c r="C74" s="39">
        <f>+'Tabla F'!$M93/'Tabla F'!$M91</f>
        <v>0.72529146004354839</v>
      </c>
      <c r="D74" s="39">
        <f>+'Tabla F'!$M94/'Tabla F'!$M91</f>
        <v>0.60651912742997682</v>
      </c>
      <c r="E74" s="39">
        <f>+'Tabla F'!$M95/'Tabla F'!$M91</f>
        <v>0.50023481852838625</v>
      </c>
      <c r="F74" s="39">
        <f>+'Tabla F'!$M96/'Tabla F'!$M91</f>
        <v>0.40634262955151712</v>
      </c>
      <c r="G74" s="39">
        <f>+'Tabla F'!$M97/'Tabla F'!$M91</f>
        <v>0.32458602206753417</v>
      </c>
      <c r="H74" s="39"/>
      <c r="J74" s="9">
        <f t="shared" si="2"/>
        <v>85</v>
      </c>
      <c r="K74" s="39">
        <f>+'Tabla F'!$AC92/'Tabla F'!$AC91</f>
        <v>0.87578942307692287</v>
      </c>
      <c r="L74" s="39">
        <f>+'Tabla F'!$AC93/'Tabla F'!$AC91</f>
        <v>0.76002690345044377</v>
      </c>
      <c r="M74" s="39">
        <f>+'Tabla F'!$AC94/'Tabla F'!$AC91</f>
        <v>0.65300049954263162</v>
      </c>
      <c r="N74" s="39">
        <f>+'Tabla F'!$AC95/'Tabla F'!$AC91</f>
        <v>0.55490852257960555</v>
      </c>
      <c r="O74" s="39">
        <f>'Tabla F'!$AC96/'Tabla F'!$AC91</f>
        <v>0.4658601109845304</v>
      </c>
      <c r="P74" s="39">
        <f>'Tabla F'!$AC97/'Tabla F'!$AC91</f>
        <v>0.3858678984467569</v>
      </c>
    </row>
    <row r="75" spans="1:16" x14ac:dyDescent="0.2">
      <c r="A75" s="9">
        <f t="shared" si="1"/>
        <v>86</v>
      </c>
      <c r="B75" s="39">
        <f>+'Tabla F'!$M93/'Tabla F'!$M92</f>
        <v>0.84680230192491401</v>
      </c>
      <c r="C75" s="39">
        <f>+'Tabla F'!$M94/'Tabla F'!$M92</f>
        <v>0.70813158787000829</v>
      </c>
      <c r="D75" s="39">
        <f>+'Tabla F'!$M95/'Tabla F'!$M92</f>
        <v>0.58404106372270692</v>
      </c>
      <c r="E75" s="39">
        <f>+'Tabla F'!$M96/'Tabla F'!$M92</f>
        <v>0.4744187585688478</v>
      </c>
      <c r="F75" s="39">
        <f>+'Tabla F'!$M97/'Tabla F'!$M92</f>
        <v>0.37896515511562145</v>
      </c>
      <c r="G75" s="39">
        <f>+'Tabla F'!$M98/'Tabla F'!$M92</f>
        <v>0.29717867829625633</v>
      </c>
      <c r="H75" s="39"/>
      <c r="J75" s="9">
        <f t="shared" si="2"/>
        <v>86</v>
      </c>
      <c r="K75" s="39">
        <f>+'Tabla F'!$AC93/'Tabla F'!$AC92</f>
        <v>0.86781923076923095</v>
      </c>
      <c r="L75" s="39">
        <f>+'Tabla F'!$AC94/'Tabla F'!$AC92</f>
        <v>0.74561359424556206</v>
      </c>
      <c r="M75" s="39">
        <f>+'Tabla F'!$AC95/'Tabla F'!$AC92</f>
        <v>0.63360952753920907</v>
      </c>
      <c r="N75" s="39">
        <f>+'Tabla F'!$AC96/'Tabla F'!$AC92</f>
        <v>0.53193164784728464</v>
      </c>
      <c r="O75" s="39">
        <f>'Tabla F'!$AC97/'Tabla F'!$AC92</f>
        <v>0.44059438065726114</v>
      </c>
      <c r="P75" s="39">
        <f>'Tabla F'!$AC98/'Tabla F'!$AC92</f>
        <v>0.35959618755473888</v>
      </c>
    </row>
    <row r="76" spans="1:16" x14ac:dyDescent="0.2">
      <c r="A76" s="9">
        <f t="shared" si="1"/>
        <v>87</v>
      </c>
      <c r="B76" s="39">
        <f>+'Tabla F'!$M94/'Tabla F'!$M93</f>
        <v>0.83624192596112989</v>
      </c>
      <c r="C76" s="39">
        <f>+'Tabla F'!$M95/'Tabla F'!$M93</f>
        <v>0.68970179036487056</v>
      </c>
      <c r="D76" s="39">
        <f>+'Tabla F'!$M96/'Tabla F'!$M93</f>
        <v>0.56024736528280539</v>
      </c>
      <c r="E76" s="39">
        <f>+'Tabla F'!$M97/'Tabla F'!$M93</f>
        <v>0.44752494679593385</v>
      </c>
      <c r="F76" s="39">
        <f>+'Tabla F'!$M98/'Tabla F'!$M93</f>
        <v>0.35094221829667055</v>
      </c>
      <c r="G76" s="39">
        <f>+'Tabla F'!$M99/'Tabla F'!$M93</f>
        <v>0.26966345860396379</v>
      </c>
      <c r="H76" s="39"/>
      <c r="J76" s="9">
        <f t="shared" si="2"/>
        <v>87</v>
      </c>
      <c r="K76" s="39">
        <f>+'Tabla F'!$AC94/'Tabla F'!$AC93</f>
        <v>0.85918076923076903</v>
      </c>
      <c r="L76" s="39">
        <f>+'Tabla F'!$AC95/'Tabla F'!$AC93</f>
        <v>0.73011694725591703</v>
      </c>
      <c r="M76" s="39">
        <f>+'Tabla F'!$AC96/'Tabla F'!$AC93</f>
        <v>0.61295213218054978</v>
      </c>
      <c r="N76" s="39">
        <f>+'Tabla F'!$AC97/'Tabla F'!$AC93</f>
        <v>0.50770294669169791</v>
      </c>
      <c r="O76" s="39">
        <f>'Tabla F'!$AC98/'Tabla F'!$AC93</f>
        <v>0.41436761805335254</v>
      </c>
      <c r="P76" s="39">
        <f>'Tabla F'!$AC99/'Tabla F'!$AC93</f>
        <v>0.33265870650765311</v>
      </c>
    </row>
    <row r="77" spans="1:16" x14ac:dyDescent="0.2">
      <c r="A77" s="9">
        <f t="shared" si="1"/>
        <v>88</v>
      </c>
      <c r="B77" s="39">
        <f>+'Tabla F'!$M95/'Tabla F'!$M94</f>
        <v>0.82476346730901551</v>
      </c>
      <c r="C77" s="39">
        <f>+'Tabla F'!$M96/'Tabla F'!$M94</f>
        <v>0.66995847480247817</v>
      </c>
      <c r="D77" s="39">
        <f>+'Tabla F'!$M97/'Tabla F'!$M94</f>
        <v>0.5351620540689509</v>
      </c>
      <c r="E77" s="39">
        <f>+'Tabla F'!$M98/'Tabla F'!$M94</f>
        <v>0.41966589739364851</v>
      </c>
      <c r="F77" s="39">
        <f>+'Tabla F'!$M99/'Tabla F'!$M94</f>
        <v>0.32247062749697419</v>
      </c>
      <c r="G77" s="39">
        <f>+'Tabla F'!$M100/'Tabla F'!$M94</f>
        <v>0.24229784334862742</v>
      </c>
      <c r="H77" s="39"/>
      <c r="J77" s="9">
        <f t="shared" si="2"/>
        <v>88</v>
      </c>
      <c r="K77" s="39">
        <f>+'Tabla F'!$AC95/'Tabla F'!$AC94</f>
        <v>0.84978269230769243</v>
      </c>
      <c r="L77" s="39">
        <f>+'Tabla F'!$AC96/'Tabla F'!$AC94</f>
        <v>0.71341463185835785</v>
      </c>
      <c r="M77" s="39">
        <f>+'Tabla F'!$AC97/'Tabla F'!$AC94</f>
        <v>0.59091516578780989</v>
      </c>
      <c r="N77" s="39">
        <f>+'Tabla F'!$AC98/'Tabla F'!$AC94</f>
        <v>0.48228223080963389</v>
      </c>
      <c r="O77" s="39">
        <f>'Tabla F'!$AC99/'Tabla F'!$AC94</f>
        <v>0.38718127595603069</v>
      </c>
      <c r="P77" s="39">
        <f>'Tabla F'!$AC100/'Tabla F'!$AC94</f>
        <v>0.30512825633873719</v>
      </c>
    </row>
    <row r="78" spans="1:16" x14ac:dyDescent="0.2">
      <c r="A78" s="9">
        <f t="shared" si="1"/>
        <v>89</v>
      </c>
      <c r="B78" s="39">
        <f>+'Tabla F'!$M96/'Tabla F'!$M95</f>
        <v>0.8123037711507457</v>
      </c>
      <c r="C78" s="39">
        <f>+'Tabla F'!$M97/'Tabla F'!$M95</f>
        <v>0.64886731200042458</v>
      </c>
      <c r="D78" s="39">
        <f>+'Tabla F'!$M98/'Tabla F'!$M95</f>
        <v>0.50883182151957707</v>
      </c>
      <c r="E78" s="39">
        <f>+'Tabla F'!$M99/'Tabla F'!$M95</f>
        <v>0.39098558590271987</v>
      </c>
      <c r="F78" s="39">
        <f>+'Tabla F'!$M100/'Tabla F'!$M95</f>
        <v>0.29377858374253774</v>
      </c>
      <c r="G78" s="39">
        <f>+'Tabla F'!$M101/'Tabla F'!$M95</f>
        <v>0.21536070704788424</v>
      </c>
      <c r="H78" s="39"/>
      <c r="J78" s="9">
        <f t="shared" si="2"/>
        <v>89</v>
      </c>
      <c r="K78" s="39">
        <f>+'Tabla F'!$AC96/'Tabla F'!$AC95</f>
        <v>0.83952596153846137</v>
      </c>
      <c r="L78" s="39">
        <f>+'Tabla F'!$AC97/'Tabla F'!$AC95</f>
        <v>0.69537208881379431</v>
      </c>
      <c r="M78" s="39">
        <f>+'Tabla F'!$AC98/'Tabla F'!$AC95</f>
        <v>0.56753595380947974</v>
      </c>
      <c r="N78" s="39">
        <f>+'Tabla F'!$AC99/'Tabla F'!$AC95</f>
        <v>0.45562386650237718</v>
      </c>
      <c r="O78" s="39">
        <f>'Tabla F'!$AC100/'Tabla F'!$AC95</f>
        <v>0.3590662166937324</v>
      </c>
      <c r="P78" s="39">
        <f>'Tabla F'!$AC101/'Tabla F'!$AC95</f>
        <v>0.2771200556686933</v>
      </c>
    </row>
    <row r="79" spans="1:16" x14ac:dyDescent="0.2">
      <c r="A79" s="9">
        <f t="shared" si="1"/>
        <v>90</v>
      </c>
      <c r="B79" s="39">
        <f>+'Tabla F'!$M97/'Tabla F'!$M96</f>
        <v>0.79879884231143006</v>
      </c>
      <c r="C79" s="39">
        <f>+'Tabla F'!$M98/'Tabla F'!$M96</f>
        <v>0.62640583435768515</v>
      </c>
      <c r="D79" s="39">
        <f>+'Tabla F'!$M99/'Tabla F'!$M96</f>
        <v>0.48132927580630613</v>
      </c>
      <c r="E79" s="39">
        <f>+'Tabla F'!$M100/'Tabla F'!$M96</f>
        <v>0.36166098715306699</v>
      </c>
      <c r="F79" s="39">
        <f>+'Tabla F'!$M101/'Tabla F'!$M96</f>
        <v>0.26512336233869094</v>
      </c>
      <c r="G79" s="39">
        <f>+'Tabla F'!$M102/'Tabla F'!$M96</f>
        <v>0.18914522944506537</v>
      </c>
      <c r="H79" s="39"/>
      <c r="J79" s="9">
        <f t="shared" si="2"/>
        <v>90</v>
      </c>
      <c r="K79" s="39">
        <f>+'Tabla F'!$AC97/'Tabla F'!$AC96</f>
        <v>0.82829134615384625</v>
      </c>
      <c r="L79" s="39">
        <f>+'Tabla F'!$AC98/'Tabla F'!$AC96</f>
        <v>0.67601953937130166</v>
      </c>
      <c r="M79" s="39">
        <f>+'Tabla F'!$AC99/'Tabla F'!$AC96</f>
        <v>0.54271563641394738</v>
      </c>
      <c r="N79" s="39">
        <f>+'Tabla F'!$AC100/'Tabla F'!$AC96</f>
        <v>0.42770114700887951</v>
      </c>
      <c r="O79" s="39">
        <f>'Tabla F'!$AC101/'Tabla F'!$AC96</f>
        <v>0.33009110898829253</v>
      </c>
      <c r="P79" s="39">
        <f>'Tabla F'!$AC102/'Tabla F'!$AC96</f>
        <v>0.24879696893630948</v>
      </c>
    </row>
    <row r="80" spans="1:16" x14ac:dyDescent="0.2">
      <c r="A80" s="9">
        <f t="shared" ref="A80:A103" si="3">+A79+1</f>
        <v>91</v>
      </c>
      <c r="B80" s="39">
        <f>+'Tabla F'!$M98/'Tabla F'!$M97</f>
        <v>0.7841847048064029</v>
      </c>
      <c r="C80" s="39">
        <f>+'Tabla F'!$M99/'Tabla F'!$M97</f>
        <v>0.60256631621237233</v>
      </c>
      <c r="D80" s="39">
        <f>+'Tabla F'!$M100/'Tabla F'!$M97</f>
        <v>0.45275602316417124</v>
      </c>
      <c r="E80" s="39">
        <f>+'Tabla F'!$M101/'Tabla F'!$M97</f>
        <v>0.33190253702862338</v>
      </c>
      <c r="F80" s="39">
        <f>+'Tabla F'!$M102/'Tabla F'!$M97</f>
        <v>0.23678706005350314</v>
      </c>
      <c r="G80" s="39">
        <f>+'Tabla F'!$M103/'Tabla F'!$M97</f>
        <v>0.16394963662177808</v>
      </c>
      <c r="H80" s="39"/>
      <c r="J80" s="9">
        <f t="shared" si="2"/>
        <v>91</v>
      </c>
      <c r="K80" s="39">
        <f>+'Tabla F'!$AC98/'Tabla F'!$AC97</f>
        <v>0.81616153846153827</v>
      </c>
      <c r="L80" s="39">
        <f>+'Tabla F'!$AC99/'Tabla F'!$AC97</f>
        <v>0.65522311555473345</v>
      </c>
      <c r="M80" s="39">
        <f>+'Tabla F'!$AC100/'Tabla F'!$AC97</f>
        <v>0.51636558681302291</v>
      </c>
      <c r="N80" s="39">
        <f>+'Tabla F'!$AC101/'Tabla F'!$AC97</f>
        <v>0.39852053328948051</v>
      </c>
      <c r="O80" s="39">
        <f>'Tabla F'!$AC102/'Tabla F'!$AC97</f>
        <v>0.30037373937515227</v>
      </c>
      <c r="P80" s="39">
        <f>'Tabla F'!$AC103/'Tabla F'!$AC97</f>
        <v>0.22037901380329081</v>
      </c>
    </row>
    <row r="81" spans="1:16" x14ac:dyDescent="0.2">
      <c r="A81" s="9">
        <f t="shared" si="3"/>
        <v>92</v>
      </c>
      <c r="B81" s="39">
        <f>+'Tabla F'!$M99/'Tabla F'!$M98</f>
        <v>0.76839845577086596</v>
      </c>
      <c r="C81" s="39">
        <f>+'Tabla F'!$M100/'Tabla F'!$M98</f>
        <v>0.57735890586637528</v>
      </c>
      <c r="D81" s="39">
        <f>+'Tabla F'!$M101/'Tabla F'!$M98</f>
        <v>0.42324535915369899</v>
      </c>
      <c r="E81" s="39">
        <f>+'Tabla F'!$M102/'Tabla F'!$M98</f>
        <v>0.30195317327945131</v>
      </c>
      <c r="F81" s="39">
        <f>+'Tabla F'!$M103/'Tabla F'!$M98</f>
        <v>0.20907017902402658</v>
      </c>
      <c r="G81" s="39">
        <f>+'Tabla F'!$M104/'Tabla F'!$M98</f>
        <v>0.14006592715510155</v>
      </c>
      <c r="H81" s="39"/>
      <c r="J81" s="9">
        <f t="shared" si="2"/>
        <v>92</v>
      </c>
      <c r="K81" s="39">
        <f>+'Tabla F'!$AC99/'Tabla F'!$AC98</f>
        <v>0.80281057692307689</v>
      </c>
      <c r="L81" s="39">
        <f>+'Tabla F'!$AC100/'Tabla F'!$AC98</f>
        <v>0.63267571734190065</v>
      </c>
      <c r="M81" s="39">
        <f>+'Tabla F'!$AC101/'Tabla F'!$AC98</f>
        <v>0.48828634346172495</v>
      </c>
      <c r="N81" s="39">
        <f>+'Tabla F'!$AC102/'Tabla F'!$AC98</f>
        <v>0.3680322157073902</v>
      </c>
      <c r="O81" s="39">
        <f>'Tabla F'!$AC103/'Tabla F'!$AC98</f>
        <v>0.27001886687616339</v>
      </c>
      <c r="P81" s="39">
        <f>'Tabla F'!$AC104/'Tabla F'!$AC98</f>
        <v>0.19263275779708414</v>
      </c>
    </row>
    <row r="82" spans="1:16" x14ac:dyDescent="0.2">
      <c r="A82" s="9">
        <f t="shared" si="3"/>
        <v>93</v>
      </c>
      <c r="B82" s="39">
        <f>+'Tabla F'!$M100/'Tabla F'!$M99</f>
        <v>0.7513795759612274</v>
      </c>
      <c r="C82" s="39">
        <f>+'Tabla F'!$M101/'Tabla F'!$M99</f>
        <v>0.55081495280868886</v>
      </c>
      <c r="D82" s="39">
        <f>+'Tabla F'!$M102/'Tabla F'!$M99</f>
        <v>0.39296431559916201</v>
      </c>
      <c r="E82" s="39">
        <f>+'Tabla F'!$M103/'Tabla F'!$M99</f>
        <v>0.27208563142449971</v>
      </c>
      <c r="F82" s="39">
        <f>+'Tabla F'!$M104/'Tabla F'!$M99</f>
        <v>0.18228293680599061</v>
      </c>
      <c r="G82" s="39">
        <f>+'Tabla F'!$M105/'Tabla F'!$M99</f>
        <v>0.11776700976226991</v>
      </c>
      <c r="H82" s="39"/>
      <c r="J82" s="9">
        <f t="shared" si="2"/>
        <v>93</v>
      </c>
      <c r="K82" s="39">
        <f>+'Tabla F'!$AC100/'Tabla F'!$AC99</f>
        <v>0.78807596153846127</v>
      </c>
      <c r="L82" s="39">
        <f>+'Tabla F'!$AC101/'Tabla F'!$AC99</f>
        <v>0.60822111404308421</v>
      </c>
      <c r="M82" s="39">
        <f>+'Tabla F'!$AC102/'Tabla F'!$AC99</f>
        <v>0.45842970469814087</v>
      </c>
      <c r="N82" s="39">
        <f>+'Tabla F'!$AC103/'Tabla F'!$AC99</f>
        <v>0.33634193997675227</v>
      </c>
      <c r="O82" s="39">
        <f>'Tabla F'!$AC104/'Tabla F'!$AC99</f>
        <v>0.23994795700797264</v>
      </c>
      <c r="P82" s="39">
        <f>'Tabla F'!$AC105/'Tabla F'!$AC99</f>
        <v>0.16606313594223979</v>
      </c>
    </row>
    <row r="83" spans="1:16" x14ac:dyDescent="0.2">
      <c r="A83" s="9">
        <f t="shared" si="3"/>
        <v>94</v>
      </c>
      <c r="B83" s="39">
        <f>+'Tabla F'!$M101/'Tabla F'!$M100</f>
        <v>0.7330714999859298</v>
      </c>
      <c r="C83" s="39">
        <f>+'Tabla F'!$M102/'Tabla F'!$M100</f>
        <v>0.52299041412783853</v>
      </c>
      <c r="D83" s="39">
        <f>+'Tabla F'!$M103/'Tabla F'!$M100</f>
        <v>0.36211475548350519</v>
      </c>
      <c r="E83" s="39">
        <f>+'Tabla F'!$M104/'Tabla F'!$M100</f>
        <v>0.24259767318375547</v>
      </c>
      <c r="F83" s="39">
        <f>+'Tabla F'!$M105/'Tabla F'!$M100</f>
        <v>0.15673437704453508</v>
      </c>
      <c r="G83" s="39">
        <f>+'Tabla F'!$M106/'Tabla F'!$M100</f>
        <v>9.7292950754076415E-2</v>
      </c>
      <c r="H83" s="39"/>
      <c r="J83" s="9">
        <f t="shared" si="2"/>
        <v>94</v>
      </c>
      <c r="K83" s="39">
        <f>+'Tabla F'!$AC101/'Tabla F'!$AC100</f>
        <v>0.77177980769230781</v>
      </c>
      <c r="L83" s="39">
        <f>+'Tabla F'!$AC102/'Tabla F'!$AC100</f>
        <v>0.58170750926497794</v>
      </c>
      <c r="M83" s="39">
        <f>+'Tabla F'!$AC103/'Tabla F'!$AC100</f>
        <v>0.42678873153313085</v>
      </c>
      <c r="N83" s="39">
        <f>+'Tabla F'!$AC104/'Tabla F'!$AC100</f>
        <v>0.30447313294463707</v>
      </c>
      <c r="O83" s="39">
        <f>'Tabla F'!$AC105/'Tabla F'!$AC100</f>
        <v>0.21071970729579886</v>
      </c>
      <c r="P83" s="39">
        <f>'Tabla F'!$AC106/'Tabla F'!$AC100</f>
        <v>0.1408825361505982</v>
      </c>
    </row>
    <row r="84" spans="1:16" x14ac:dyDescent="0.2">
      <c r="A84" s="9">
        <f t="shared" si="3"/>
        <v>95</v>
      </c>
      <c r="B84" s="39">
        <f>+'Tabla F'!$M102/'Tabla F'!$M101</f>
        <v>0.71342347115919313</v>
      </c>
      <c r="C84" s="39">
        <f>+'Tabla F'!$M103/'Tabla F'!$M101</f>
        <v>0.49396921785999787</v>
      </c>
      <c r="D84" s="39">
        <f>+'Tabla F'!$M104/'Tabla F'!$M101</f>
        <v>0.33093316707635168</v>
      </c>
      <c r="E84" s="39">
        <f>+'Tabla F'!$M105/'Tabla F'!$M101</f>
        <v>0.21380503408950335</v>
      </c>
      <c r="F84" s="39">
        <f>+'Tabla F'!$M106/'Tabla F'!$M101</f>
        <v>0.1327195925035195</v>
      </c>
      <c r="G84" s="39">
        <f>+'Tabla F'!$M107/'Tabla F'!$M101</f>
        <v>7.8837337103405417E-2</v>
      </c>
      <c r="H84" s="39"/>
      <c r="J84" s="9">
        <f t="shared" si="2"/>
        <v>95</v>
      </c>
      <c r="K84" s="39">
        <f>+'Tabla F'!$AC102/'Tabla F'!$AC101</f>
        <v>0.75372211538461542</v>
      </c>
      <c r="L84" s="39">
        <f>+'Tabla F'!$AC103/'Tabla F'!$AC101</f>
        <v>0.5529928708672337</v>
      </c>
      <c r="M84" s="39">
        <f>+'Tabla F'!$AC104/'Tabla F'!$AC101</f>
        <v>0.39450777269625592</v>
      </c>
      <c r="N84" s="39">
        <f>+'Tabla F'!$AC105/'Tabla F'!$AC101</f>
        <v>0.2730308634607454</v>
      </c>
      <c r="O84" s="39">
        <f>'Tabla F'!$AC106/'Tabla F'!$AC101</f>
        <v>0.18254239712729708</v>
      </c>
      <c r="P84" s="39">
        <f>'Tabla F'!$AC107/'Tabla F'!$AC101</f>
        <v>0.11731332881535722</v>
      </c>
    </row>
    <row r="85" spans="1:16" x14ac:dyDescent="0.2">
      <c r="A85" s="9">
        <f t="shared" si="3"/>
        <v>96</v>
      </c>
      <c r="B85" s="39">
        <f>+'Tabla F'!$M103/'Tabla F'!$M102</f>
        <v>0.69239272021339715</v>
      </c>
      <c r="C85" s="39">
        <f>+'Tabla F'!$M104/'Tabla F'!$M102</f>
        <v>0.4638663857507252</v>
      </c>
      <c r="D85" s="39">
        <f>+'Tabla F'!$M105/'Tabla F'!$M102</f>
        <v>0.29968881419349175</v>
      </c>
      <c r="E85" s="39">
        <f>+'Tabla F'!$M106/'Tabla F'!$M102</f>
        <v>0.18603199623902544</v>
      </c>
      <c r="F85" s="39">
        <f>+'Tabla F'!$M107/'Tabla F'!$M102</f>
        <v>0.11050566779826854</v>
      </c>
      <c r="G85" s="39">
        <f>+'Tabla F'!$M108/'Tabla F'!$M102</f>
        <v>6.253500676125702E-2</v>
      </c>
      <c r="H85" s="39"/>
      <c r="J85" s="9">
        <f t="shared" si="2"/>
        <v>96</v>
      </c>
      <c r="K85" s="39">
        <f>+'Tabla F'!$AC103/'Tabla F'!$AC102</f>
        <v>0.73368269230769223</v>
      </c>
      <c r="L85" s="39">
        <f>+'Tabla F'!$AC104/'Tabla F'!$AC102</f>
        <v>0.52341276001294368</v>
      </c>
      <c r="M85" s="39">
        <f>+'Tabla F'!$AC105/'Tabla F'!$AC102</f>
        <v>0.36224340229345803</v>
      </c>
      <c r="N85" s="39">
        <f>+'Tabla F'!$AC106/'Tabla F'!$AC102</f>
        <v>0.24218792762123992</v>
      </c>
      <c r="O85" s="39">
        <f>'Tabla F'!$AC107/'Tabla F'!$AC102</f>
        <v>0.15564533190789237</v>
      </c>
      <c r="P85" s="39">
        <f>'Tabla F'!$AC108/'Tabla F'!$AC102</f>
        <v>9.5578056850311996E-2</v>
      </c>
    </row>
    <row r="86" spans="1:16" x14ac:dyDescent="0.2">
      <c r="A86" s="9">
        <f t="shared" si="3"/>
        <v>97</v>
      </c>
      <c r="B86" s="39">
        <f>+'Tabla F'!$M104/'Tabla F'!$M103</f>
        <v>0.66994694226097651</v>
      </c>
      <c r="C86" s="39">
        <f>+'Tabla F'!$M105/'Tabla F'!$M103</f>
        <v>0.43283068328784113</v>
      </c>
      <c r="D86" s="39">
        <f>+'Tabla F'!$M106/'Tabla F'!$M103</f>
        <v>0.2686798847071788</v>
      </c>
      <c r="E86" s="39">
        <f>+'Tabla F'!$M107/'Tabla F'!$M103</f>
        <v>0.15959969620161576</v>
      </c>
      <c r="F86" s="39">
        <f>+'Tabla F'!$M108/'Tabla F'!$M103</f>
        <v>9.031725050775169E-2</v>
      </c>
      <c r="G86" s="39">
        <f>+'Tabla F'!$M109/'Tabla F'!$M103</f>
        <v>4.8452545586611322E-2</v>
      </c>
      <c r="H86" s="39"/>
      <c r="J86" s="9">
        <f t="shared" si="2"/>
        <v>97</v>
      </c>
      <c r="K86" s="39">
        <f>+'Tabla F'!$AC104/'Tabla F'!$AC103</f>
        <v>0.71340480769230763</v>
      </c>
      <c r="L86" s="39">
        <f>+'Tabla F'!$AC105/'Tabla F'!$AC103</f>
        <v>0.49373306211445994</v>
      </c>
      <c r="M86" s="39">
        <f>+'Tabla F'!$AC106/'Tabla F'!$AC103</f>
        <v>0.33009900623316191</v>
      </c>
      <c r="N86" s="39">
        <f>+'Tabla F'!$AC107/'Tabla F'!$AC103</f>
        <v>0.21214256999620995</v>
      </c>
      <c r="O86" s="39">
        <f>'Tabla F'!$AC108/'Tabla F'!$AC103</f>
        <v>0.130271652653663</v>
      </c>
      <c r="P86" s="39">
        <f>'Tabla F'!$AC109/'Tabla F'!$AC103</f>
        <v>7.5887371290506392E-2</v>
      </c>
    </row>
    <row r="87" spans="1:16" x14ac:dyDescent="0.2">
      <c r="A87" s="9">
        <f t="shared" si="3"/>
        <v>98</v>
      </c>
      <c r="B87" s="39">
        <f>+'Tabla F'!$M105/'Tabla F'!$M104</f>
        <v>0.64606710768333186</v>
      </c>
      <c r="C87" s="39">
        <f>+'Tabla F'!$M106/'Tabla F'!$M104</f>
        <v>0.4010465124304054</v>
      </c>
      <c r="D87" s="39">
        <f>+'Tabla F'!$M107/'Tabla F'!$M104</f>
        <v>0.23822736717476359</v>
      </c>
      <c r="E87" s="39">
        <f>+'Tabla F'!$M108/'Tabla F'!$M104</f>
        <v>0.13481254232304382</v>
      </c>
      <c r="F87" s="39">
        <f>+'Tabla F'!$M109/'Tabla F'!$M104</f>
        <v>7.2322959521377628E-2</v>
      </c>
      <c r="G87" s="39">
        <f>+'Tabla F'!$M110/'Tabla F'!$M104</f>
        <v>3.6582928592956879E-2</v>
      </c>
      <c r="H87" s="39"/>
      <c r="J87" s="9">
        <f t="shared" si="2"/>
        <v>98</v>
      </c>
      <c r="K87" s="39">
        <f>+'Tabla F'!$AC105/'Tabla F'!$AC104</f>
        <v>0.69207980769230759</v>
      </c>
      <c r="L87" s="39">
        <f>+'Tabla F'!$AC106/'Tabla F'!$AC104</f>
        <v>0.46270925381194522</v>
      </c>
      <c r="M87" s="39">
        <f>+'Tabla F'!$AC107/'Tabla F'!$AC104</f>
        <v>0.29736633074066321</v>
      </c>
      <c r="N87" s="39">
        <f>+'Tabla F'!$AC108/'Tabla F'!$AC104</f>
        <v>0.18260551547873691</v>
      </c>
      <c r="O87" s="39">
        <f>'Tabla F'!$AC109/'Tabla F'!$AC104</f>
        <v>0.1063735069798362</v>
      </c>
      <c r="P87" s="39">
        <f>'Tabla F'!$AC110/'Tabla F'!$AC104</f>
        <v>5.8263429110530771E-2</v>
      </c>
    </row>
    <row r="88" spans="1:16" x14ac:dyDescent="0.2">
      <c r="A88" s="9">
        <f t="shared" si="3"/>
        <v>99</v>
      </c>
      <c r="B88" s="39">
        <f>+'Tabla F'!$M106/'Tabla F'!$M105</f>
        <v>0.62075054999855739</v>
      </c>
      <c r="C88" s="39">
        <f>+'Tabla F'!$M107/'Tabla F'!$M105</f>
        <v>0.3687347093539548</v>
      </c>
      <c r="D88" s="39">
        <f>+'Tabla F'!$M108/'Tabla F'!$M105</f>
        <v>0.2086664693493758</v>
      </c>
      <c r="E88" s="39">
        <f>+'Tabla F'!$M109/'Tabla F'!$M105</f>
        <v>0.11194341680806717</v>
      </c>
      <c r="F88" s="39">
        <f>+'Tabla F'!$M110/'Tabla F'!$M105</f>
        <v>5.6624038211968389E-2</v>
      </c>
      <c r="G88" s="39">
        <f>+'Tabla F'!$M111/'Tabla F'!$M105</f>
        <v>2.6845430272572815E-2</v>
      </c>
      <c r="H88" s="39"/>
      <c r="J88" s="9">
        <f t="shared" si="2"/>
        <v>99</v>
      </c>
      <c r="K88" s="39">
        <f>+'Tabla F'!$AC106/'Tabla F'!$AC105</f>
        <v>0.66857788461538459</v>
      </c>
      <c r="L88" s="39">
        <f>+'Tabla F'!$AC107/'Tabla F'!$AC105</f>
        <v>0.42967057763498506</v>
      </c>
      <c r="M88" s="39">
        <f>+'Tabla F'!$AC108/'Tabla F'!$AC105</f>
        <v>0.26385037310598958</v>
      </c>
      <c r="N88" s="39">
        <f>+'Tabla F'!$AC109/'Tabla F'!$AC105</f>
        <v>0.15370121450953947</v>
      </c>
      <c r="O88" s="39">
        <f>'Tabla F'!$AC110/'Tabla F'!$AC105</f>
        <v>8.4185997717237476E-2</v>
      </c>
      <c r="P88" s="39">
        <f>'Tabla F'!$AC111/'Tabla F'!$AC105</f>
        <v>4.2779276636163682E-2</v>
      </c>
    </row>
    <row r="89" spans="1:16" x14ac:dyDescent="0.2">
      <c r="A89" s="9">
        <f t="shared" si="3"/>
        <v>100</v>
      </c>
      <c r="B89" s="39">
        <f>+'Tabla F'!$M107/'Tabla F'!$M106</f>
        <v>0.59401430953997825</v>
      </c>
      <c r="C89" s="39">
        <f>+'Tabla F'!$M108/'Tabla F'!$M106</f>
        <v>0.33615188798440976</v>
      </c>
      <c r="D89" s="39">
        <f>+'Tabla F'!$M109/'Tabla F'!$M106</f>
        <v>0.18033559021144216</v>
      </c>
      <c r="E89" s="39">
        <f>+'Tabla F'!$M110/'Tabla F'!$M106</f>
        <v>9.1218667808026885E-2</v>
      </c>
      <c r="F89" s="39">
        <f>+'Tabla F'!$M111/'Tabla F'!$M106</f>
        <v>4.3246728130382169E-2</v>
      </c>
      <c r="G89" s="39">
        <f>+'Tabla F'!$M112/'Tabla F'!$M106</f>
        <v>1.9091429995164774E-2</v>
      </c>
      <c r="H89" s="39"/>
      <c r="J89" s="9">
        <f t="shared" si="2"/>
        <v>100</v>
      </c>
      <c r="K89" s="39">
        <f>+'Tabla F'!$AC107/'Tabla F'!$AC106</f>
        <v>0.64266346153846132</v>
      </c>
      <c r="L89" s="39">
        <f>+'Tabla F'!$AC108/'Tabla F'!$AC106</f>
        <v>0.39464418308986671</v>
      </c>
      <c r="M89" s="39">
        <f>+'Tabla F'!$AC109/'Tabla F'!$AC106</f>
        <v>0.22989275901334932</v>
      </c>
      <c r="N89" s="39">
        <f>+'Tabla F'!$AC110/'Tabla F'!$AC106</f>
        <v>0.12591801143058673</v>
      </c>
      <c r="O89" s="39">
        <f>'Tabla F'!$AC111/'Tabla F'!$AC106</f>
        <v>6.398547965847462E-2</v>
      </c>
      <c r="P89" s="39">
        <f>'Tabla F'!$AC112/'Tabla F'!$AC106</f>
        <v>2.9581225540108867E-2</v>
      </c>
    </row>
    <row r="90" spans="1:16" x14ac:dyDescent="0.2">
      <c r="A90" s="9">
        <f t="shared" si="3"/>
        <v>101</v>
      </c>
      <c r="B90" s="39">
        <f>+'Tabla F'!$M108/'Tabla F'!$M107</f>
        <v>0.565898636759669</v>
      </c>
      <c r="C90" s="39">
        <f>+'Tabla F'!$M109/'Tabla F'!$M107</f>
        <v>0.30358795624149054</v>
      </c>
      <c r="D90" s="39">
        <f>+'Tabla F'!$M110/'Tabla F'!$M107</f>
        <v>0.15356308146628528</v>
      </c>
      <c r="E90" s="39">
        <f>+'Tabla F'!$M111/'Tabla F'!$M107</f>
        <v>7.2804185750800651E-2</v>
      </c>
      <c r="F90" s="39">
        <f>+'Tabla F'!$M112/'Tabla F'!$M107</f>
        <v>3.2139680288088897E-2</v>
      </c>
      <c r="G90" s="39">
        <f>+'Tabla F'!$M113/'Tabla F'!$M107</f>
        <v>1.3116012084174929E-2</v>
      </c>
      <c r="H90" s="39"/>
      <c r="J90" s="9">
        <f t="shared" si="2"/>
        <v>101</v>
      </c>
      <c r="K90" s="39">
        <f>+'Tabla F'!$AC108/'Tabla F'!$AC107</f>
        <v>0.61407596153846145</v>
      </c>
      <c r="L90" s="39">
        <f>+'Tabla F'!$AC109/'Tabla F'!$AC107</f>
        <v>0.35771873269877968</v>
      </c>
      <c r="M90" s="39">
        <f>+'Tabla F'!$AC110/'Tabla F'!$AC107</f>
        <v>0.19593149286743902</v>
      </c>
      <c r="N90" s="39">
        <f>+'Tabla F'!$AC111/'Tabla F'!$AC107</f>
        <v>9.9562964891921582E-2</v>
      </c>
      <c r="O90" s="39">
        <f>'Tabla F'!$AC112/'Tabla F'!$AC107</f>
        <v>4.6029107472976387E-2</v>
      </c>
      <c r="P90" s="39">
        <f>'Tabla F'!$AC113/'Tabla F'!$AC107</f>
        <v>1.8812184741719827E-2</v>
      </c>
    </row>
    <row r="91" spans="1:16" x14ac:dyDescent="0.2">
      <c r="A91" s="9">
        <f t="shared" si="3"/>
        <v>102</v>
      </c>
      <c r="B91" s="39">
        <f>+'Tabla F'!$M109/'Tabla F'!$M108</f>
        <v>0.53647055589289405</v>
      </c>
      <c r="C91" s="39">
        <f>+'Tabla F'!$M110/'Tabla F'!$M108</f>
        <v>0.27136146209078404</v>
      </c>
      <c r="D91" s="39">
        <f>+'Tabla F'!$M111/'Tabla F'!$M108</f>
        <v>0.12865234340848888</v>
      </c>
      <c r="E91" s="39">
        <f>+'Tabla F'!$M112/'Tabla F'!$M108</f>
        <v>5.6794058512175331E-2</v>
      </c>
      <c r="F91" s="39">
        <f>+'Tabla F'!$M113/'Tabla F'!$M108</f>
        <v>2.3177316982555582E-2</v>
      </c>
      <c r="G91" s="39">
        <f>+'Tabla F'!$M114/'Tabla F'!$M108</f>
        <v>8.6744012332553629E-3</v>
      </c>
      <c r="H91" s="39"/>
      <c r="J91" s="9">
        <f t="shared" si="2"/>
        <v>102</v>
      </c>
      <c r="K91" s="39">
        <f>+'Tabla F'!$AC109/'Tabla F'!$AC108</f>
        <v>0.58253173076923093</v>
      </c>
      <c r="L91" s="39">
        <f>+'Tabla F'!$AC110/'Tabla F'!$AC108</f>
        <v>0.31906719223557695</v>
      </c>
      <c r="M91" s="39">
        <f>+'Tabla F'!$AC111/'Tabla F'!$AC108</f>
        <v>0.16213460732526272</v>
      </c>
      <c r="N91" s="39">
        <f>+'Tabla F'!$AC112/'Tabla F'!$AC108</f>
        <v>7.4956699750399605E-2</v>
      </c>
      <c r="O91" s="39">
        <f>'Tabla F'!$AC113/'Tabla F'!$AC108</f>
        <v>3.0634947335487845E-2</v>
      </c>
      <c r="P91" s="39">
        <f>'Tabla F'!$AC114/'Tabla F'!$AC108</f>
        <v>1.0594242292254691E-2</v>
      </c>
    </row>
    <row r="92" spans="1:16" x14ac:dyDescent="0.2">
      <c r="A92" s="9">
        <f t="shared" si="3"/>
        <v>103</v>
      </c>
      <c r="B92" s="39">
        <f>+'Tabla F'!$M110/'Tabla F'!$M109</f>
        <v>0.50582731728702945</v>
      </c>
      <c r="C92" s="39">
        <f>+'Tabla F'!$M111/'Tabla F'!$M109</f>
        <v>0.23981249668840021</v>
      </c>
      <c r="D92" s="39">
        <f>+'Tabla F'!$M112/'Tabla F'!$M109</f>
        <v>0.10586612422306774</v>
      </c>
      <c r="E92" s="39">
        <f>+'Tabla F'!$M113/'Tabla F'!$M109</f>
        <v>4.3203334699291336E-2</v>
      </c>
      <c r="F92" s="39">
        <f>+'Tabla F'!$M114/'Tabla F'!$M109</f>
        <v>1.6169389238553475E-2</v>
      </c>
      <c r="G92" s="39">
        <f>+'Tabla F'!$M115/'Tabla F'!$M109</f>
        <v>5.5014417516631893E-3</v>
      </c>
      <c r="H92" s="39"/>
      <c r="J92" s="9">
        <f t="shared" si="2"/>
        <v>103</v>
      </c>
      <c r="K92" s="39">
        <f>+'Tabla F'!$AC110/'Tabla F'!$AC109</f>
        <v>0.5477249999999998</v>
      </c>
      <c r="L92" s="39">
        <f>+'Tabla F'!$AC111/'Tabla F'!$AC109</f>
        <v>0.2783275120673076</v>
      </c>
      <c r="M92" s="39">
        <f>+'Tabla F'!$AC112/'Tabla F'!$AC109</f>
        <v>0.12867402030000932</v>
      </c>
      <c r="N92" s="39">
        <f>+'Tabla F'!$AC113/'Tabla F'!$AC109</f>
        <v>5.2589319546652871E-2</v>
      </c>
      <c r="O92" s="39">
        <f>'Tabla F'!$AC114/'Tabla F'!$AC109</f>
        <v>1.8186549732260995E-2</v>
      </c>
      <c r="P92" s="39">
        <f>'Tabla F'!$AC115/'Tabla F'!$AC109</f>
        <v>4.9498192509758333E-3</v>
      </c>
    </row>
    <row r="93" spans="1:16" x14ac:dyDescent="0.2">
      <c r="A93" s="9">
        <f t="shared" si="3"/>
        <v>104</v>
      </c>
      <c r="B93" s="39">
        <f>+'Tabla F'!$M111/'Tabla F'!$M110</f>
        <v>0.47409953652684927</v>
      </c>
      <c r="C93" s="39">
        <f>+'Tabla F'!$M112/'Tabla F'!$M110</f>
        <v>0.20929301483928056</v>
      </c>
      <c r="D93" s="39">
        <f>+'Tabla F'!$M113/'Tabla F'!$M110</f>
        <v>8.5411232693025529E-2</v>
      </c>
      <c r="E93" s="39">
        <f>+'Tabla F'!$M114/'Tabla F'!$M110</f>
        <v>3.1966223819774896E-2</v>
      </c>
      <c r="F93" s="39">
        <f>+'Tabla F'!$M115/'Tabla F'!$M110</f>
        <v>1.0876126226574316E-2</v>
      </c>
      <c r="G93" s="39">
        <f>+'Tabla F'!$M116/'Tabla F'!$M110</f>
        <v>3.3317155511396034E-3</v>
      </c>
      <c r="H93" s="39"/>
      <c r="J93" s="9">
        <f t="shared" si="2"/>
        <v>104</v>
      </c>
      <c r="K93" s="39">
        <f>+'Tabla F'!$AC111/'Tabla F'!$AC110</f>
        <v>0.50815192307692314</v>
      </c>
      <c r="L93" s="39">
        <f>+'Tabla F'!$AC112/'Tabla F'!$AC110</f>
        <v>0.23492449732988155</v>
      </c>
      <c r="M93" s="39">
        <f>+'Tabla F'!$AC113/'Tabla F'!$AC110</f>
        <v>9.6014093836602102E-2</v>
      </c>
      <c r="N93" s="39">
        <f>+'Tabla F'!$AC114/'Tabla F'!$AC110</f>
        <v>3.3203797037310696E-2</v>
      </c>
      <c r="O93" s="39">
        <f>'Tabla F'!$AC115/'Tabla F'!$AC110</f>
        <v>9.0370518982625121E-3</v>
      </c>
      <c r="P93" s="39">
        <f>'Tabla F'!$AC116/'Tabla F'!$AC110</f>
        <v>1.6830727107945804E-3</v>
      </c>
    </row>
    <row r="94" spans="1:16" x14ac:dyDescent="0.2">
      <c r="A94" s="9">
        <f t="shared" si="3"/>
        <v>105</v>
      </c>
      <c r="B94" s="39">
        <f>+'Tabla F'!$M112/'Tabla F'!$M111</f>
        <v>0.44145374275730354</v>
      </c>
      <c r="C94" s="39">
        <f>+'Tabla F'!$M113/'Tabla F'!$M111</f>
        <v>0.18015464288096497</v>
      </c>
      <c r="D94" s="39">
        <f>+'Tabla F'!$M114/'Tabla F'!$M111</f>
        <v>6.7425131975349606E-2</v>
      </c>
      <c r="E94" s="39">
        <f>+'Tabla F'!$M115/'Tabla F'!$M111</f>
        <v>2.294059662291692E-2</v>
      </c>
      <c r="F94" s="39">
        <f>+'Tabla F'!$M116/'Tabla F'!$M111</f>
        <v>7.0274600467805379E-3</v>
      </c>
      <c r="G94" s="39">
        <f>+'Tabla F'!$M117/'Tabla F'!$M111</f>
        <v>1.9177053924402199E-3</v>
      </c>
      <c r="H94" s="39"/>
      <c r="J94" s="9">
        <f t="shared" si="2"/>
        <v>105</v>
      </c>
      <c r="K94" s="39">
        <f>+'Tabla F'!$AC112/'Tabla F'!$AC111</f>
        <v>0.46231153846153827</v>
      </c>
      <c r="L94" s="39">
        <f>+'Tabla F'!$AC113/'Tabla F'!$AC111</f>
        <v>0.18894761482988162</v>
      </c>
      <c r="M94" s="39">
        <f>+'Tabla F'!$AC114/'Tabla F'!$AC111</f>
        <v>6.5342263857347177E-2</v>
      </c>
      <c r="N94" s="39">
        <f>+'Tabla F'!$AC115/'Tabla F'!$AC111</f>
        <v>1.7784153690774285E-2</v>
      </c>
      <c r="O94" s="39">
        <f>'Tabla F'!$AC116/'Tabla F'!$AC111</f>
        <v>3.3121447235766929E-3</v>
      </c>
      <c r="P94" s="39">
        <f>'Tabla F'!$AC117/'Tabla F'!$AC111</f>
        <v>0</v>
      </c>
    </row>
    <row r="95" spans="1:16" x14ac:dyDescent="0.2">
      <c r="A95" s="9">
        <f t="shared" si="3"/>
        <v>106</v>
      </c>
      <c r="B95" s="39">
        <f>+'Tabla F'!$M113/'Tabla F'!$M112</f>
        <v>0.40809404345679756</v>
      </c>
      <c r="C95" s="39">
        <f>+'Tabla F'!$M114/'Tabla F'!$M112</f>
        <v>0.15273430813886582</v>
      </c>
      <c r="D95" s="39">
        <f>+'Tabla F'!$M115/'Tabla F'!$M112</f>
        <v>5.1966025884458047E-2</v>
      </c>
      <c r="E95" s="39">
        <f>+'Tabla F'!$M116/'Tabla F'!$M112</f>
        <v>1.5918904669121811E-2</v>
      </c>
      <c r="F95" s="39">
        <f>+'Tabla F'!$M117/'Tabla F'!$M112</f>
        <v>4.3440687136602433E-3</v>
      </c>
      <c r="G95" s="39">
        <f>+'Tabla F'!$M118/'Tabla F'!$M112</f>
        <v>1.0437154714815953E-3</v>
      </c>
      <c r="H95" s="39"/>
      <c r="J95" s="9">
        <f t="shared" si="2"/>
        <v>106</v>
      </c>
      <c r="K95" s="39">
        <f>+'Tabla F'!$AC113/'Tabla F'!$AC112</f>
        <v>0.40870192307692321</v>
      </c>
      <c r="L95" s="39">
        <f>+'Tabla F'!$AC114/'Tabla F'!$AC112</f>
        <v>0.14133816360022192</v>
      </c>
      <c r="M95" s="39">
        <f>+'Tabla F'!$AC115/'Tabla F'!$AC112</f>
        <v>3.8467899265408077E-2</v>
      </c>
      <c r="N95" s="39">
        <f>+'Tabla F'!$AC116/'Tabla F'!$AC112</f>
        <v>7.1643133429001469E-3</v>
      </c>
      <c r="O95" s="39">
        <f>'Tabla F'!$AC117/'Tabla F'!$AC112</f>
        <v>0</v>
      </c>
      <c r="P95" s="39">
        <f>'Tabla F'!$AC118/'Tabla F'!$AC112</f>
        <v>0</v>
      </c>
    </row>
    <row r="96" spans="1:16" x14ac:dyDescent="0.2">
      <c r="A96" s="9">
        <f t="shared" si="3"/>
        <v>107</v>
      </c>
      <c r="B96" s="39">
        <f>+'Tabla F'!$M114/'Tabla F'!$M113</f>
        <v>0.3742625274437138</v>
      </c>
      <c r="C96" s="39">
        <f>+'Tabla F'!$M115/'Tabla F'!$M113</f>
        <v>0.12733835917886749</v>
      </c>
      <c r="D96" s="39">
        <f>+'Tabla F'!$M116/'Tabla F'!$M113</f>
        <v>3.9007931932255824E-2</v>
      </c>
      <c r="E96" s="39">
        <f>+'Tabla F'!$M117/'Tabla F'!$M113</f>
        <v>1.064477363321311E-2</v>
      </c>
      <c r="F96" s="39">
        <f>+'Tabla F'!$M118/'Tabla F'!$M113</f>
        <v>2.5575366468001074E-3</v>
      </c>
      <c r="G96" s="39">
        <f>+'Tabla F'!$M119/'Tabla F'!$M113</f>
        <v>5.3407647529873112E-4</v>
      </c>
      <c r="H96" s="39"/>
      <c r="J96" s="9">
        <f t="shared" si="2"/>
        <v>107</v>
      </c>
      <c r="K96" s="39">
        <f>+'Tabla F'!$AC114/'Tabla F'!$AC113</f>
        <v>0.34582211538461533</v>
      </c>
      <c r="L96" s="39">
        <f>+'Tabla F'!$AC115/'Tabla F'!$AC113</f>
        <v>9.4122139127218882E-2</v>
      </c>
      <c r="M96" s="39">
        <f>+'Tabla F'!$AC116/'Tabla F'!$AC113</f>
        <v>1.7529433893932831E-2</v>
      </c>
      <c r="N96" s="39">
        <f>+'Tabla F'!$AC117/'Tabla F'!$AC113</f>
        <v>0</v>
      </c>
      <c r="O96" s="39">
        <f>'Tabla F'!$AC118/'Tabla F'!$AC113</f>
        <v>0</v>
      </c>
      <c r="P96" s="39">
        <f>'Tabla F'!$AC119/'Tabla F'!$AC113</f>
        <v>0</v>
      </c>
    </row>
    <row r="97" spans="1:16" x14ac:dyDescent="0.2">
      <c r="A97" s="9">
        <f t="shared" si="3"/>
        <v>108</v>
      </c>
      <c r="B97" s="39">
        <f>+'Tabla F'!$M115/'Tabla F'!$M114</f>
        <v>0.34023806777721877</v>
      </c>
      <c r="C97" s="39">
        <f>+'Tabla F'!$M116/'Tabla F'!$M114</f>
        <v>0.10422612223213375</v>
      </c>
      <c r="D97" s="39">
        <f>+'Tabla F'!$M117/'Tabla F'!$M114</f>
        <v>2.8441996867597175E-2</v>
      </c>
      <c r="E97" s="39">
        <f>+'Tabla F'!$M118/'Tabla F'!$M114</f>
        <v>6.8335365131758788E-3</v>
      </c>
      <c r="F97" s="39">
        <f>+'Tabla F'!$M119/'Tabla F'!$M114</f>
        <v>1.427010283253784E-3</v>
      </c>
      <c r="G97" s="39">
        <f>+'Tabla F'!$M120/'Tabla F'!$M114</f>
        <v>2.5532634823546846E-4</v>
      </c>
      <c r="H97" s="39"/>
      <c r="J97" s="9">
        <f t="shared" si="2"/>
        <v>108</v>
      </c>
      <c r="K97" s="39">
        <f>+'Tabla F'!$AC115/'Tabla F'!$AC114</f>
        <v>0.27216923076923066</v>
      </c>
      <c r="L97" s="39">
        <f>+'Tabla F'!$AC116/'Tabla F'!$AC114</f>
        <v>5.0689163920118303E-2</v>
      </c>
      <c r="M97" s="39">
        <f>+'Tabla F'!$AC117/'Tabla F'!$AC114</f>
        <v>0</v>
      </c>
      <c r="N97" s="39">
        <f>+'Tabla F'!$AC118/'Tabla F'!$AC114</f>
        <v>0</v>
      </c>
      <c r="O97" s="39">
        <f>'Tabla F'!$AC119/'Tabla F'!$AC114</f>
        <v>0</v>
      </c>
      <c r="P97" s="39">
        <f>'Tabla F'!$AC120/'Tabla F'!$AC114</f>
        <v>0</v>
      </c>
    </row>
    <row r="98" spans="1:16" x14ac:dyDescent="0.2">
      <c r="A98" s="9">
        <f t="shared" si="3"/>
        <v>109</v>
      </c>
      <c r="B98" s="39">
        <f>+'Tabla F'!$M116/'Tabla F'!$M115</f>
        <v>0.30633292421698965</v>
      </c>
      <c r="C98" s="39">
        <f>+'Tabla F'!$M117/'Tabla F'!$M115</f>
        <v>8.359439921996159E-2</v>
      </c>
      <c r="D98" s="39">
        <f>+'Tabla F'!$M118/'Tabla F'!$M115</f>
        <v>2.0084573598185211E-2</v>
      </c>
      <c r="E98" s="39">
        <f>+'Tabla F'!$M119/'Tabla F'!$M115</f>
        <v>4.1941523256832109E-3</v>
      </c>
      <c r="F98" s="39">
        <f>+'Tabla F'!$M120/'Tabla F'!$M115</f>
        <v>7.5043439408035658E-4</v>
      </c>
      <c r="G98" s="39">
        <f>+'Tabla F'!$M121/'Tabla F'!$M115</f>
        <v>1.1321838222053323E-4</v>
      </c>
      <c r="H98" s="39"/>
      <c r="J98" s="9">
        <f t="shared" si="2"/>
        <v>109</v>
      </c>
      <c r="K98" s="39">
        <f>+'Tabla F'!$AC116/'Tabla F'!$AC115</f>
        <v>0.18624134615384608</v>
      </c>
      <c r="L98" s="39">
        <f>+'Tabla F'!$AC117/'Tabla F'!$AC115</f>
        <v>0</v>
      </c>
      <c r="M98" s="39">
        <f>+'Tabla F'!$AC118/'Tabla F'!$AC115</f>
        <v>0</v>
      </c>
      <c r="N98" s="39">
        <f>+'Tabla F'!$AC119/'Tabla F'!$AC115</f>
        <v>0</v>
      </c>
      <c r="O98" s="39">
        <f>'Tabla F'!$AC120/'Tabla F'!$AC115</f>
        <v>0</v>
      </c>
      <c r="P98" s="39">
        <f>'Tabla F'!$AC121/'Tabla F'!$AC115</f>
        <v>0</v>
      </c>
    </row>
    <row r="99" spans="1:16" x14ac:dyDescent="0.2">
      <c r="A99" s="9">
        <f t="shared" si="3"/>
        <v>110</v>
      </c>
      <c r="B99" s="39">
        <f>+'Tabla F'!$M117/'Tabla F'!$M116</f>
        <v>0.27288741304459929</v>
      </c>
      <c r="C99" s="39">
        <f>+'Tabla F'!$M118/'Tabla F'!$M116</f>
        <v>6.5564528036034367E-2</v>
      </c>
      <c r="D99" s="39">
        <f>+'Tabla F'!$M119/'Tabla F'!$M116</f>
        <v>1.3691483983981755E-2</v>
      </c>
      <c r="E99" s="39">
        <f>+'Tabla F'!$M120/'Tabla F'!$M116</f>
        <v>2.4497346995871376E-3</v>
      </c>
      <c r="F99" s="39">
        <f>+'Tabla F'!$M121/'Tabla F'!$M116</f>
        <v>3.6959260095834642E-4</v>
      </c>
      <c r="G99" s="39">
        <f>+'Tabla F'!$M122/'Tabla F'!$M116</f>
        <v>0</v>
      </c>
      <c r="H99" s="39"/>
      <c r="J99" s="9">
        <f t="shared" si="2"/>
        <v>110</v>
      </c>
      <c r="K99" s="39">
        <f>+'Tabla F'!$AC117/'Tabla F'!$AC116</f>
        <v>0</v>
      </c>
      <c r="L99" s="39">
        <f>+'Tabla F'!$AC118/'Tabla F'!$AC116</f>
        <v>0</v>
      </c>
      <c r="M99" s="39">
        <f>+'Tabla F'!$AC119/'Tabla F'!$AC116</f>
        <v>0</v>
      </c>
      <c r="N99" s="39">
        <f>+'Tabla F'!$AC120/'Tabla F'!$AC116</f>
        <v>0</v>
      </c>
      <c r="O99" s="39">
        <f>'Tabla F'!$AC121/'Tabla F'!$AC116</f>
        <v>0</v>
      </c>
      <c r="P99" s="39">
        <f>'Tabla F'!$AC122/'Tabla F'!$AC116</f>
        <v>0</v>
      </c>
    </row>
    <row r="100" spans="1:16" x14ac:dyDescent="0.2">
      <c r="A100" s="9">
        <f t="shared" si="3"/>
        <v>111</v>
      </c>
      <c r="B100" s="39">
        <f>+'Tabla F'!$M118/'Tabla F'!$M117</f>
        <v>0.24026219203198956</v>
      </c>
      <c r="C100" s="39">
        <f>+'Tabla F'!$M119/'Tabla F'!$M117</f>
        <v>5.0172647507725432E-2</v>
      </c>
      <c r="D100" s="39">
        <f>+'Tabla F'!$M120/'Tabla F'!$M117</f>
        <v>8.9770893873612478E-3</v>
      </c>
      <c r="E100" s="39">
        <f>+'Tabla F'!$M121/'Tabla F'!$M117</f>
        <v>1.3543776051625441E-3</v>
      </c>
      <c r="F100" s="39">
        <f>+'Tabla F'!$M122/'Tabla F'!$M117</f>
        <v>0</v>
      </c>
      <c r="G100" s="39">
        <f>+'Tabla F'!$M123/'Tabla F'!$M117</f>
        <v>0</v>
      </c>
      <c r="H100" s="39"/>
      <c r="K100" s="58"/>
      <c r="L100" s="58"/>
      <c r="M100" s="58"/>
      <c r="N100" s="58"/>
      <c r="O100" s="58"/>
      <c r="P100" s="58"/>
    </row>
    <row r="101" spans="1:16" x14ac:dyDescent="0.2">
      <c r="A101" s="9">
        <f t="shared" si="3"/>
        <v>112</v>
      </c>
      <c r="B101" s="39">
        <f>+'Tabla F'!$M119/'Tabla F'!$M118</f>
        <v>0.20882456404562072</v>
      </c>
      <c r="C101" s="39">
        <f>+'Tabla F'!$M120/'Tabla F'!$M118</f>
        <v>3.7363720489847187E-2</v>
      </c>
      <c r="D101" s="39">
        <f>+'Tabla F'!$M121/'Tabla F'!$M118</f>
        <v>5.6370816969080863E-3</v>
      </c>
      <c r="E101" s="39">
        <f>+'Tabla F'!$M122/'Tabla F'!$M118</f>
        <v>0</v>
      </c>
      <c r="F101" s="39">
        <f>+'Tabla F'!$M123/'Tabla F'!$M118</f>
        <v>0</v>
      </c>
      <c r="G101" s="39">
        <f>+'Tabla F'!$M124/'Tabla F'!$M118</f>
        <v>0</v>
      </c>
      <c r="H101" s="39"/>
      <c r="K101" s="58"/>
      <c r="L101" s="58"/>
      <c r="M101" s="58"/>
      <c r="N101" s="58"/>
      <c r="O101" s="58"/>
      <c r="P101" s="58"/>
    </row>
    <row r="102" spans="1:16" x14ac:dyDescent="0.2">
      <c r="A102" s="9">
        <f t="shared" si="3"/>
        <v>113</v>
      </c>
      <c r="B102" s="39">
        <f>+'Tabla F'!$M120/'Tabla F'!$M119</f>
        <v>0.17892397218980685</v>
      </c>
      <c r="C102" s="39">
        <f>+'Tabla F'!$M121/'Tabla F'!$M119</f>
        <v>2.6994341985919743E-2</v>
      </c>
      <c r="D102" s="39">
        <f>+'Tabla F'!$M122/'Tabla F'!$M119</f>
        <v>0</v>
      </c>
      <c r="E102" s="39">
        <f>+'Tabla F'!$M123/'Tabla F'!$M119</f>
        <v>0</v>
      </c>
      <c r="F102" s="39">
        <f>+'Tabla F'!$M124/'Tabla F'!$M119</f>
        <v>0</v>
      </c>
      <c r="G102" s="39">
        <f>+'Tabla F'!$M125/'Tabla F'!$M119</f>
        <v>0</v>
      </c>
      <c r="H102" s="39"/>
      <c r="K102" s="58"/>
      <c r="L102" s="58"/>
      <c r="M102" s="58"/>
      <c r="N102" s="58"/>
      <c r="O102" s="58"/>
      <c r="P102" s="58"/>
    </row>
    <row r="103" spans="1:16" ht="12.2" customHeight="1" x14ac:dyDescent="0.2">
      <c r="A103" s="9">
        <f t="shared" si="3"/>
        <v>114</v>
      </c>
      <c r="B103" s="39">
        <f>+'Tabla F'!$M121/'Tabla F'!$M120</f>
        <v>0.15087045998108903</v>
      </c>
      <c r="C103" s="39">
        <f>+'Tabla F'!$M122/'Tabla F'!$M120</f>
        <v>0</v>
      </c>
      <c r="D103" s="39">
        <f>+'Tabla F'!$M123/'Tabla F'!$M120</f>
        <v>0</v>
      </c>
      <c r="E103" s="39">
        <f>+'Tabla F'!$M124/'Tabla F'!$M120</f>
        <v>0</v>
      </c>
      <c r="F103" s="39">
        <f>+'Tabla F'!$M125/'Tabla F'!$M120</f>
        <v>0</v>
      </c>
      <c r="G103" s="39">
        <f>+'Tabla F'!$M126/'Tabla F'!$M120</f>
        <v>0</v>
      </c>
      <c r="H103" s="39"/>
      <c r="K103" s="58"/>
      <c r="L103" s="58"/>
      <c r="M103" s="58"/>
      <c r="N103" s="58"/>
      <c r="O103" s="58"/>
      <c r="P103" s="58"/>
    </row>
    <row r="104" spans="1:16" x14ac:dyDescent="0.2">
      <c r="B104" s="58"/>
      <c r="C104" s="58"/>
      <c r="D104" s="58"/>
      <c r="E104" s="58"/>
      <c r="F104" s="58"/>
      <c r="G104" s="58"/>
      <c r="H104" s="58"/>
    </row>
    <row r="105" spans="1:16" x14ac:dyDescent="0.2">
      <c r="B105" s="58"/>
      <c r="C105" s="58"/>
      <c r="D105" s="58"/>
      <c r="E105" s="58"/>
      <c r="F105" s="58"/>
      <c r="G105" s="58"/>
      <c r="H105" s="58"/>
    </row>
    <row r="106" spans="1:16" x14ac:dyDescent="0.2">
      <c r="B106" s="58"/>
      <c r="C106" s="58"/>
      <c r="D106" s="58"/>
      <c r="E106" s="58"/>
      <c r="F106" s="58"/>
      <c r="G106" s="58"/>
      <c r="H106" s="58"/>
    </row>
    <row r="107" spans="1:16" x14ac:dyDescent="0.2">
      <c r="B107" s="58"/>
      <c r="C107" s="58"/>
      <c r="D107" s="58"/>
      <c r="E107" s="58"/>
      <c r="F107" s="58"/>
      <c r="G107" s="58"/>
      <c r="H107" s="58"/>
    </row>
    <row r="108" spans="1:16" x14ac:dyDescent="0.2">
      <c r="B108" s="58"/>
      <c r="C108" s="58"/>
      <c r="D108" s="58"/>
      <c r="E108" s="58"/>
      <c r="F108" s="58"/>
      <c r="G108" s="58"/>
      <c r="H108" s="58"/>
    </row>
    <row r="109" spans="1:16" x14ac:dyDescent="0.2">
      <c r="B109" s="58"/>
      <c r="C109" s="58"/>
      <c r="D109" s="58"/>
      <c r="E109" s="58"/>
      <c r="F109" s="58"/>
      <c r="G109" s="58"/>
      <c r="H109" s="58"/>
    </row>
    <row r="110" spans="1:16" x14ac:dyDescent="0.2">
      <c r="B110" s="58"/>
      <c r="C110" s="58"/>
      <c r="D110" s="58"/>
      <c r="E110" s="58"/>
      <c r="F110" s="58"/>
      <c r="G110" s="58"/>
      <c r="H110" s="58"/>
    </row>
    <row r="111" spans="1:16" x14ac:dyDescent="0.2">
      <c r="B111" s="58"/>
      <c r="C111" s="58"/>
      <c r="D111" s="58"/>
      <c r="E111" s="58"/>
      <c r="F111" s="58"/>
      <c r="G111" s="58"/>
      <c r="H111" s="58"/>
    </row>
    <row r="112" spans="1:16" x14ac:dyDescent="0.2">
      <c r="B112" s="58"/>
      <c r="C112" s="58"/>
      <c r="D112" s="58"/>
      <c r="E112" s="58"/>
      <c r="F112" s="58"/>
      <c r="G112" s="58"/>
      <c r="H112" s="58"/>
    </row>
    <row r="113" spans="2:8" x14ac:dyDescent="0.2">
      <c r="B113" s="58"/>
      <c r="C113" s="58"/>
      <c r="D113" s="58"/>
      <c r="E113" s="58"/>
      <c r="F113" s="58"/>
      <c r="G113" s="58"/>
      <c r="H113" s="58"/>
    </row>
    <row r="114" spans="2:8" x14ac:dyDescent="0.2">
      <c r="B114" s="58"/>
      <c r="C114" s="58"/>
      <c r="D114" s="58"/>
      <c r="E114" s="58"/>
      <c r="F114" s="58"/>
      <c r="G114" s="58"/>
      <c r="H114" s="58"/>
    </row>
    <row r="115" spans="2:8" x14ac:dyDescent="0.2">
      <c r="B115" s="58"/>
      <c r="C115" s="58"/>
      <c r="D115" s="58"/>
      <c r="E115" s="58"/>
      <c r="F115" s="58"/>
      <c r="G115" s="58"/>
      <c r="H115" s="58"/>
    </row>
    <row r="116" spans="2:8" x14ac:dyDescent="0.2">
      <c r="B116" s="58"/>
      <c r="C116" s="58"/>
      <c r="D116" s="58"/>
      <c r="E116" s="58"/>
      <c r="F116" s="58"/>
      <c r="G116" s="58"/>
      <c r="H116" s="58"/>
    </row>
    <row r="117" spans="2:8" x14ac:dyDescent="0.2">
      <c r="B117" s="58"/>
      <c r="C117" s="58"/>
      <c r="D117" s="58"/>
      <c r="E117" s="58"/>
      <c r="F117" s="58"/>
      <c r="G117" s="58"/>
      <c r="H117" s="58"/>
    </row>
    <row r="118" spans="2:8" x14ac:dyDescent="0.2">
      <c r="B118" s="58"/>
      <c r="C118" s="58"/>
      <c r="D118" s="58"/>
      <c r="E118" s="58"/>
      <c r="F118" s="58"/>
      <c r="G118" s="58"/>
      <c r="H118" s="58"/>
    </row>
    <row r="119" spans="2:8" x14ac:dyDescent="0.2">
      <c r="B119" s="58"/>
      <c r="C119" s="58"/>
      <c r="D119" s="58"/>
      <c r="E119" s="58"/>
      <c r="F119" s="58"/>
      <c r="G119" s="58"/>
      <c r="H119" s="58"/>
    </row>
    <row r="120" spans="2:8" x14ac:dyDescent="0.2">
      <c r="B120" s="58"/>
      <c r="C120" s="58"/>
      <c r="D120" s="58"/>
      <c r="E120" s="58"/>
      <c r="F120" s="58"/>
      <c r="G120" s="58"/>
      <c r="H120" s="58"/>
    </row>
    <row r="121" spans="2:8" x14ac:dyDescent="0.2">
      <c r="B121" s="58"/>
      <c r="C121" s="58"/>
      <c r="D121" s="58"/>
      <c r="E121" s="58"/>
      <c r="F121" s="58"/>
      <c r="G121" s="58"/>
      <c r="H121" s="58"/>
    </row>
    <row r="122" spans="2:8" x14ac:dyDescent="0.2">
      <c r="B122" s="58"/>
      <c r="C122" s="58"/>
      <c r="D122" s="58"/>
      <c r="E122" s="58"/>
      <c r="F122" s="58"/>
      <c r="G122" s="58"/>
      <c r="H122" s="58"/>
    </row>
    <row r="123" spans="2:8" x14ac:dyDescent="0.2">
      <c r="B123" s="58"/>
      <c r="C123" s="58"/>
      <c r="D123" s="58"/>
      <c r="E123" s="58"/>
      <c r="F123" s="58"/>
      <c r="G123" s="58"/>
      <c r="H123" s="58"/>
    </row>
    <row r="124" spans="2:8" x14ac:dyDescent="0.2">
      <c r="B124" s="58"/>
      <c r="C124" s="58"/>
      <c r="D124" s="58"/>
      <c r="E124" s="58"/>
      <c r="F124" s="58"/>
      <c r="G124" s="58"/>
      <c r="H124" s="58"/>
    </row>
    <row r="125" spans="2:8" x14ac:dyDescent="0.2">
      <c r="B125" s="58"/>
      <c r="C125" s="58"/>
      <c r="D125" s="58"/>
      <c r="E125" s="58"/>
      <c r="F125" s="58"/>
      <c r="G125" s="58"/>
      <c r="H125" s="58"/>
    </row>
    <row r="126" spans="2:8" x14ac:dyDescent="0.2">
      <c r="B126" s="58"/>
      <c r="C126" s="58"/>
      <c r="D126" s="58"/>
      <c r="E126" s="58"/>
      <c r="F126" s="58"/>
      <c r="G126" s="58"/>
      <c r="H126" s="58"/>
    </row>
    <row r="127" spans="2:8" x14ac:dyDescent="0.2">
      <c r="B127" s="58"/>
      <c r="C127" s="58"/>
      <c r="D127" s="58"/>
      <c r="E127" s="58"/>
      <c r="F127" s="58"/>
      <c r="G127" s="58"/>
      <c r="H127" s="58"/>
    </row>
    <row r="128" spans="2:8" x14ac:dyDescent="0.2">
      <c r="B128" s="58"/>
      <c r="C128" s="58"/>
      <c r="D128" s="58"/>
      <c r="E128" s="58"/>
      <c r="F128" s="58"/>
      <c r="G128" s="58"/>
      <c r="H128" s="58"/>
    </row>
    <row r="129" spans="2:8" x14ac:dyDescent="0.2">
      <c r="B129" s="58"/>
      <c r="C129" s="58"/>
      <c r="D129" s="58"/>
      <c r="E129" s="58"/>
      <c r="F129" s="58"/>
      <c r="G129" s="58"/>
      <c r="H129" s="58"/>
    </row>
    <row r="130" spans="2:8" x14ac:dyDescent="0.2">
      <c r="B130" s="58"/>
      <c r="C130" s="58"/>
      <c r="D130" s="58"/>
      <c r="E130" s="58"/>
      <c r="F130" s="58"/>
      <c r="G130" s="58"/>
      <c r="H130" s="58"/>
    </row>
    <row r="131" spans="2:8" x14ac:dyDescent="0.2">
      <c r="B131" s="58"/>
      <c r="C131" s="58"/>
      <c r="D131" s="58"/>
      <c r="E131" s="58"/>
      <c r="F131" s="58"/>
      <c r="G131" s="58"/>
      <c r="H131" s="58"/>
    </row>
    <row r="132" spans="2:8" x14ac:dyDescent="0.2">
      <c r="B132" s="58"/>
      <c r="C132" s="58"/>
      <c r="D132" s="58"/>
      <c r="E132" s="58"/>
      <c r="F132" s="58"/>
      <c r="G132" s="58"/>
      <c r="H132" s="58"/>
    </row>
    <row r="133" spans="2:8" x14ac:dyDescent="0.2">
      <c r="B133" s="58"/>
      <c r="C133" s="58"/>
      <c r="D133" s="58"/>
      <c r="E133" s="58"/>
      <c r="F133" s="58"/>
      <c r="G133" s="58"/>
      <c r="H133" s="58"/>
    </row>
    <row r="134" spans="2:8" x14ac:dyDescent="0.2">
      <c r="B134" s="58"/>
      <c r="C134" s="58"/>
      <c r="D134" s="58"/>
      <c r="E134" s="58"/>
      <c r="F134" s="58"/>
      <c r="G134" s="58"/>
      <c r="H134" s="58"/>
    </row>
    <row r="135" spans="2:8" x14ac:dyDescent="0.2">
      <c r="B135" s="58"/>
      <c r="C135" s="58"/>
      <c r="D135" s="58"/>
      <c r="E135" s="58"/>
      <c r="F135" s="58"/>
      <c r="G135" s="58"/>
      <c r="H135" s="58"/>
    </row>
  </sheetData>
  <mergeCells count="2">
    <mergeCell ref="K1:Q1"/>
    <mergeCell ref="B1:H1"/>
  </mergeCells>
  <phoneticPr fontId="0" type="noConversion"/>
  <printOptions gridLinesSet="0"/>
  <pageMargins left="0.75" right="0.75" top="1" bottom="1" header="0.511811024" footer="0.511811024"/>
  <pageSetup orientation="portrait" verticalDpi="0" r:id="rId1"/>
  <headerFooter alignWithMargins="0">
    <oddHeader>&amp;L
Valuación SPL ART Sept 09&amp;RPreparer: BP 14/10/2009
Reviewer: MP 27/10/2009 ALV 28/10/2009 LM 29/10/2009
6170: &amp;P/&amp;N</oddHeader>
    <oddFooter>&amp;LConsolidar ART - Revisión Limitada al 30-09-09 [Restored] 
Period End: 30/09/2009&amp;R&amp;D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B116"/>
  <sheetViews>
    <sheetView showGridLines="0" zoomScale="75" zoomScaleNormal="75" workbookViewId="0">
      <pane xSplit="1" ySplit="3" topLeftCell="C68" activePane="bottomRight" state="frozen"/>
      <selection activeCell="S31" sqref="S31"/>
      <selection pane="topRight" activeCell="S31" sqref="S31"/>
      <selection pane="bottomLeft" activeCell="S31" sqref="S31"/>
      <selection pane="bottomRight" activeCell="J3" sqref="J3:Q99"/>
    </sheetView>
  </sheetViews>
  <sheetFormatPr baseColWidth="10" defaultColWidth="11.42578125" defaultRowHeight="12.75" x14ac:dyDescent="0.2"/>
  <cols>
    <col min="1" max="1" width="6.85546875" customWidth="1"/>
    <col min="2" max="2" width="17.28515625" bestFit="1" customWidth="1"/>
    <col min="3" max="5" width="17.7109375" bestFit="1" customWidth="1"/>
    <col min="6" max="7" width="17.7109375" customWidth="1"/>
    <col min="8" max="8" width="16.28515625" bestFit="1" customWidth="1"/>
    <col min="9" max="9" width="11.85546875" style="1" bestFit="1" customWidth="1"/>
    <col min="10" max="10" width="5.42578125" customWidth="1"/>
    <col min="11" max="11" width="17.28515625" bestFit="1" customWidth="1"/>
    <col min="12" max="14" width="17.7109375" bestFit="1" customWidth="1"/>
    <col min="15" max="16" width="17.7109375" customWidth="1"/>
    <col min="17" max="17" width="16.28515625" bestFit="1" customWidth="1"/>
    <col min="18" max="20" width="11.85546875" style="1" bestFit="1" customWidth="1"/>
    <col min="21" max="23" width="12.85546875" style="1" bestFit="1" customWidth="1"/>
    <col min="24" max="24" width="11.42578125" style="1" customWidth="1"/>
    <col min="25" max="25" width="11.42578125" customWidth="1"/>
    <col min="26" max="27" width="11.42578125" style="1" customWidth="1"/>
  </cols>
  <sheetData>
    <row r="1" spans="1:28" x14ac:dyDescent="0.2">
      <c r="B1" s="303" t="s">
        <v>17</v>
      </c>
      <c r="C1" s="304"/>
      <c r="D1" s="304"/>
      <c r="E1" s="304"/>
      <c r="F1" s="304"/>
      <c r="G1" s="304"/>
      <c r="H1" s="305"/>
      <c r="K1" s="303" t="s">
        <v>4</v>
      </c>
      <c r="L1" s="304"/>
      <c r="M1" s="304"/>
      <c r="N1" s="304"/>
      <c r="O1" s="304"/>
      <c r="P1" s="304"/>
      <c r="Q1" s="305"/>
    </row>
    <row r="2" spans="1:28" x14ac:dyDescent="0.2">
      <c r="A2" s="2"/>
      <c r="B2" s="3" t="s">
        <v>40</v>
      </c>
      <c r="C2" s="4"/>
      <c r="D2" s="5"/>
      <c r="E2" s="4"/>
      <c r="F2" s="4"/>
      <c r="G2" s="4"/>
      <c r="H2" s="4"/>
    </row>
    <row r="3" spans="1:28" x14ac:dyDescent="0.2">
      <c r="A3" s="6" t="s">
        <v>41</v>
      </c>
      <c r="B3" s="7" t="s">
        <v>42</v>
      </c>
      <c r="C3" s="8" t="s">
        <v>43</v>
      </c>
      <c r="D3" s="7" t="s">
        <v>44</v>
      </c>
      <c r="E3" s="8" t="s">
        <v>45</v>
      </c>
      <c r="F3" s="8" t="s">
        <v>63</v>
      </c>
      <c r="G3" s="8" t="s">
        <v>64</v>
      </c>
      <c r="H3" s="8" t="s">
        <v>50</v>
      </c>
      <c r="I3" s="49"/>
      <c r="J3" s="6" t="s">
        <v>41</v>
      </c>
      <c r="K3" s="7" t="s">
        <v>42</v>
      </c>
      <c r="L3" s="8" t="s">
        <v>43</v>
      </c>
      <c r="M3" s="7" t="s">
        <v>44</v>
      </c>
      <c r="N3" s="8" t="s">
        <v>45</v>
      </c>
      <c r="O3" s="8" t="s">
        <v>63</v>
      </c>
      <c r="P3" s="8" t="s">
        <v>64</v>
      </c>
      <c r="Q3" s="8" t="s">
        <v>50</v>
      </c>
      <c r="R3" s="52"/>
      <c r="S3" s="53"/>
      <c r="T3" s="53"/>
      <c r="U3" s="53"/>
      <c r="V3" s="53"/>
      <c r="W3" s="53"/>
    </row>
    <row r="4" spans="1:28" x14ac:dyDescent="0.2">
      <c r="A4" s="9">
        <v>15</v>
      </c>
      <c r="B4" s="20">
        <f>+'Tabla M'!$M22/'Tabla M'!$M21</f>
        <v>0.9468955432695324</v>
      </c>
      <c r="C4" s="20">
        <f>+'Tabla M'!$M23/'Tabla M'!$M21</f>
        <v>0.8965661185762579</v>
      </c>
      <c r="D4" s="20">
        <f>+'Tabla M'!$M24/'Tabla M'!$M21</f>
        <v>0.84886603895503054</v>
      </c>
      <c r="E4" s="20">
        <f>+'Tabla M'!$M25/'Tabla M'!$M21</f>
        <v>0.80365726041475993</v>
      </c>
      <c r="F4" s="20">
        <f>+'Tabla M'!$M26/'Tabla M'!$M21</f>
        <v>0.76080898076868764</v>
      </c>
      <c r="G4" s="20">
        <f>+'Tabla M'!$M27/'Tabla M'!$M21</f>
        <v>0.72019726219616009</v>
      </c>
      <c r="H4" s="20">
        <f>PRODUCT(B4:B$52)</f>
        <v>5.349717431764324E-2</v>
      </c>
      <c r="I4" s="59"/>
      <c r="J4" s="9">
        <v>15</v>
      </c>
      <c r="K4" s="20">
        <f>+'Tabla M'!$AC22/'Tabla M'!$AC21</f>
        <v>0.96112211538461512</v>
      </c>
      <c r="L4" s="20">
        <f>+'Tabla M'!$AC23/'Tabla M'!$AC21</f>
        <v>0.92374555496671562</v>
      </c>
      <c r="M4" s="20">
        <f>+'Tabla M'!$AC24/'Tabla M'!$AC21</f>
        <v>0.88781096466163045</v>
      </c>
      <c r="N4" s="20">
        <f>+'Tabla M'!$AC25/'Tabla M'!$AC21</f>
        <v>0.85326231317045653</v>
      </c>
      <c r="O4" s="20">
        <f>+'Tabla M'!$AC26/'Tabla M'!$AC21</f>
        <v>0.82004579585216875</v>
      </c>
      <c r="P4" s="20">
        <f>+'Tabla M'!$AC27/'Tabla M'!$AC21</f>
        <v>0.78810895463159136</v>
      </c>
      <c r="Q4" s="20">
        <f>PRODUCT(K4:K$52)</f>
        <v>0.12056675686618276</v>
      </c>
      <c r="R4" s="61"/>
      <c r="S4" s="62"/>
      <c r="T4" s="62"/>
      <c r="U4" s="62"/>
      <c r="V4" s="62"/>
      <c r="W4" s="62"/>
      <c r="Y4" s="60"/>
      <c r="Z4" s="60"/>
      <c r="AA4" s="60"/>
      <c r="AB4" s="60"/>
    </row>
    <row r="5" spans="1:28" x14ac:dyDescent="0.2">
      <c r="A5" s="9">
        <f t="shared" ref="A5:A36" si="0">+A4+1</f>
        <v>16</v>
      </c>
      <c r="B5" s="20">
        <f>+'Tabla M'!$M23/'Tabla M'!$M22</f>
        <v>0.94684796538434202</v>
      </c>
      <c r="C5" s="20">
        <f>+'Tabla M'!$M24/'Tabla M'!$M22</f>
        <v>0.8964727366061771</v>
      </c>
      <c r="D5" s="20">
        <f>+'Tabla M'!$M25/'Tabla M'!$M22</f>
        <v>0.848728527794961</v>
      </c>
      <c r="E5" s="20">
        <f>+'Tabla M'!$M26/'Tabla M'!$M22</f>
        <v>0.80347720102440545</v>
      </c>
      <c r="F5" s="20">
        <f>+'Tabla M'!$M27/'Tabla M'!$M22</f>
        <v>0.76058786770649844</v>
      </c>
      <c r="G5" s="20">
        <f>+'Tabla M'!$M28/'Tabla M'!$M22</f>
        <v>0.71993650634690542</v>
      </c>
      <c r="H5" s="20">
        <f>PRODUCT(B5:B$52)</f>
        <v>5.6497440185348219E-2</v>
      </c>
      <c r="I5" s="59"/>
      <c r="J5" s="9">
        <f t="shared" ref="J5:J68" si="1">+J4+1</f>
        <v>16</v>
      </c>
      <c r="K5" s="20">
        <f>+'Tabla M'!$AC23/'Tabla M'!$AC22</f>
        <v>0.9611115384615383</v>
      </c>
      <c r="L5" s="20">
        <f>+'Tabla M'!$AC24/'Tabla M'!$AC22</f>
        <v>0.9237233754696742</v>
      </c>
      <c r="M5" s="20">
        <f>+'Tabla M'!$AC25/'Tabla M'!$AC22</f>
        <v>0.88777721323060388</v>
      </c>
      <c r="N5" s="20">
        <f>+'Tabla M'!$AC26/'Tabla M'!$AC22</f>
        <v>0.85321707067785924</v>
      </c>
      <c r="O5" s="20">
        <f>+'Tabla M'!$AC27/'Tabla M'!$AC22</f>
        <v>0.81998836778010409</v>
      </c>
      <c r="P5" s="20">
        <f>+'Tabla M'!$AC28/'Tabla M'!$AC22</f>
        <v>0.78803878255011794</v>
      </c>
      <c r="Q5" s="20">
        <f>PRODUCT(K5:K$52)</f>
        <v>0.1254437442821042</v>
      </c>
      <c r="R5" s="61"/>
      <c r="S5" s="62"/>
      <c r="T5" s="62"/>
      <c r="U5" s="62"/>
      <c r="V5" s="62"/>
      <c r="W5" s="62"/>
      <c r="Y5" s="60"/>
      <c r="Z5" s="60"/>
      <c r="AA5" s="60"/>
      <c r="AB5" s="60"/>
    </row>
    <row r="6" spans="1:28" x14ac:dyDescent="0.2">
      <c r="A6" s="9">
        <f t="shared" si="0"/>
        <v>17</v>
      </c>
      <c r="B6" s="20">
        <f>+'Tabla M'!$M24/'Tabla M'!$M23</f>
        <v>0.9467969192311495</v>
      </c>
      <c r="C6" s="20">
        <f>+'Tabla M'!$M25/'Tabla M'!$M23</f>
        <v>0.89637255274710059</v>
      </c>
      <c r="D6" s="20">
        <f>+'Tabla M'!$M26/'Tabla M'!$M23</f>
        <v>0.84858100814343518</v>
      </c>
      <c r="E6" s="20">
        <f>+'Tabla M'!$M27/'Tabla M'!$M23</f>
        <v>0.8032840493011596</v>
      </c>
      <c r="F6" s="20">
        <f>+'Tabla M'!$M28/'Tabla M'!$M23</f>
        <v>0.76035069268451216</v>
      </c>
      <c r="G6" s="20">
        <f>+'Tabla M'!$M29/'Tabla M'!$M23</f>
        <v>0.71965683035335193</v>
      </c>
      <c r="H6" s="20">
        <f>PRODUCT(B6:B$52)</f>
        <v>5.9668967195187397E-2</v>
      </c>
      <c r="I6" s="59"/>
      <c r="J6" s="9">
        <f t="shared" si="1"/>
        <v>17</v>
      </c>
      <c r="K6" s="20">
        <f>+'Tabla M'!$AC24/'Tabla M'!$AC23</f>
        <v>0.96109903846153821</v>
      </c>
      <c r="L6" s="20">
        <f>+'Tabla M'!$AC25/'Tabla M'!$AC23</f>
        <v>0.92369842386002199</v>
      </c>
      <c r="M6" s="20">
        <f>+'Tabla M'!$AC26/'Tabla M'!$AC23</f>
        <v>0.88773991002502484</v>
      </c>
      <c r="N6" s="20">
        <f>+'Tabla M'!$AC27/'Tabla M'!$AC23</f>
        <v>0.85316670850988674</v>
      </c>
      <c r="O6" s="20">
        <f>+'Tabla M'!$AC28/'Tabla M'!$AC23</f>
        <v>0.81992438027696579</v>
      </c>
      <c r="P6" s="20">
        <f>+'Tabla M'!$AC29/'Tabla M'!$AC23</f>
        <v>0.78795994366739919</v>
      </c>
      <c r="Q6" s="20">
        <f>PRODUCT(K6:K$52)</f>
        <v>0.13051944468682938</v>
      </c>
      <c r="R6" s="61"/>
      <c r="S6" s="62"/>
      <c r="T6" s="62"/>
      <c r="U6" s="62"/>
      <c r="V6" s="62"/>
      <c r="W6" s="62"/>
      <c r="Y6" s="60"/>
      <c r="Z6" s="60"/>
      <c r="AA6" s="60"/>
      <c r="AB6" s="60"/>
    </row>
    <row r="7" spans="1:28" x14ac:dyDescent="0.2">
      <c r="A7" s="9">
        <f t="shared" si="0"/>
        <v>18</v>
      </c>
      <c r="B7" s="20">
        <f>+'Tabla M'!$M25/'Tabla M'!$M24</f>
        <v>0.94674215192314282</v>
      </c>
      <c r="C7" s="20">
        <f>+'Tabla M'!$M26/'Tabla M'!$M24</f>
        <v>0.89626507111211251</v>
      </c>
      <c r="D7" s="20">
        <f>+'Tabla M'!$M27/'Tabla M'!$M24</f>
        <v>0.84842275358634434</v>
      </c>
      <c r="E7" s="20">
        <f>+'Tabla M'!$M28/'Tabla M'!$M24</f>
        <v>0.80307685549078267</v>
      </c>
      <c r="F7" s="20">
        <f>+'Tabla M'!$M29/'Tabla M'!$M24</f>
        <v>0.76009629492431419</v>
      </c>
      <c r="G7" s="20">
        <f>+'Tabla M'!$M30/'Tabla M'!$M24</f>
        <v>0.7193568693133422</v>
      </c>
      <c r="H7" s="20">
        <f>PRODUCT(B7:B$52)</f>
        <v>6.3021927916328477E-2</v>
      </c>
      <c r="I7" s="59"/>
      <c r="J7" s="9">
        <f t="shared" si="1"/>
        <v>18</v>
      </c>
      <c r="K7" s="20">
        <f>+'Tabla M'!$AC25/'Tabla M'!$AC24</f>
        <v>0.96108557692307695</v>
      </c>
      <c r="L7" s="20">
        <f>+'Tabla M'!$AC26/'Tabla M'!$AC24</f>
        <v>0.92367162435835781</v>
      </c>
      <c r="M7" s="20">
        <f>+'Tabla M'!$AC27/'Tabla M'!$AC24</f>
        <v>0.88769905531856297</v>
      </c>
      <c r="N7" s="20">
        <f>+'Tabla M'!$AC28/'Tabla M'!$AC24</f>
        <v>0.8531112273189293</v>
      </c>
      <c r="O7" s="20">
        <f>+'Tabla M'!$AC29/'Tabla M'!$AC24</f>
        <v>0.81985301424160373</v>
      </c>
      <c r="P7" s="20">
        <f>+'Tabla M'!$AC30/'Tabla M'!$AC24</f>
        <v>0.78787401676494517</v>
      </c>
      <c r="Q7" s="20">
        <f>PRODUCT(K7:K$52)</f>
        <v>0.13580228411814457</v>
      </c>
      <c r="R7" s="61"/>
      <c r="S7" s="62"/>
      <c r="T7" s="62"/>
      <c r="U7" s="62"/>
      <c r="V7" s="62"/>
      <c r="W7" s="62"/>
      <c r="Y7" s="60"/>
      <c r="Z7" s="60"/>
      <c r="AA7" s="60"/>
      <c r="AB7" s="60"/>
    </row>
    <row r="8" spans="1:28" x14ac:dyDescent="0.2">
      <c r="A8" s="9">
        <f t="shared" si="0"/>
        <v>19</v>
      </c>
      <c r="B8" s="20">
        <f>+'Tabla M'!$M26/'Tabla M'!$M25</f>
        <v>0.94668339134526236</v>
      </c>
      <c r="C8" s="20">
        <f>+'Tabla M'!$M27/'Tabla M'!$M25</f>
        <v>0.89614976143495928</v>
      </c>
      <c r="D8" s="20">
        <f>+'Tabla M'!$M28/'Tabla M'!$M25</f>
        <v>0.8482529840458366</v>
      </c>
      <c r="E8" s="20">
        <f>+'Tabla M'!$M29/'Tabla M'!$M25</f>
        <v>0.80285460342112169</v>
      </c>
      <c r="F8" s="20">
        <f>+'Tabla M'!$M30/'Tabla M'!$M25</f>
        <v>0.75982343011990461</v>
      </c>
      <c r="G8" s="20">
        <f>+'Tabla M'!$M31/'Tabla M'!$M25</f>
        <v>0.71903516007309776</v>
      </c>
      <c r="H8" s="20">
        <f>PRODUCT(B8:B$52)</f>
        <v>6.6567151138575933E-2</v>
      </c>
      <c r="I8" s="59"/>
      <c r="J8" s="9">
        <f t="shared" si="1"/>
        <v>19</v>
      </c>
      <c r="K8" s="20">
        <f>+'Tabla M'!$AC26/'Tabla M'!$AC25</f>
        <v>0.9610711538461536</v>
      </c>
      <c r="L8" s="20">
        <f>+'Tabla M'!$AC27/'Tabla M'!$AC25</f>
        <v>0.92364205293823942</v>
      </c>
      <c r="M8" s="20">
        <f>+'Tabla M'!$AC28/'Tabla M'!$AC25</f>
        <v>0.88765376133327445</v>
      </c>
      <c r="N8" s="20">
        <f>+'Tabla M'!$AC29/'Tabla M'!$AC25</f>
        <v>0.85304892085298967</v>
      </c>
      <c r="O8" s="20">
        <f>+'Tabla M'!$AC30/'Tabla M'!$AC25</f>
        <v>0.81977509150364125</v>
      </c>
      <c r="P8" s="20">
        <f>+'Tabla M'!$AC31/'Tabla M'!$AC25</f>
        <v>0.78777942733131012</v>
      </c>
      <c r="Q8" s="20">
        <f>PRODUCT(K8:K$52)</f>
        <v>0.14130092822006196</v>
      </c>
      <c r="R8" s="61"/>
      <c r="S8" s="62"/>
      <c r="T8" s="62"/>
      <c r="U8" s="62"/>
      <c r="V8" s="62"/>
      <c r="W8" s="62"/>
      <c r="Y8" s="60"/>
      <c r="Z8" s="60"/>
      <c r="AA8" s="60"/>
      <c r="AB8" s="60"/>
    </row>
    <row r="9" spans="1:28" x14ac:dyDescent="0.2">
      <c r="A9" s="9">
        <f t="shared" si="0"/>
        <v>20</v>
      </c>
      <c r="B9" s="20">
        <f>+'Tabla M'!$M27/'Tabla M'!$M26</f>
        <v>0.94662034807804807</v>
      </c>
      <c r="C9" s="20">
        <f>+'Tabla M'!$M28/'Tabla M'!$M26</f>
        <v>0.89602605454020534</v>
      </c>
      <c r="D9" s="20">
        <f>+'Tabla M'!$M29/'Tabla M'!$M26</f>
        <v>0.84807086588922187</v>
      </c>
      <c r="E9" s="20">
        <f>+'Tabla M'!$M30/'Tabla M'!$M26</f>
        <v>0.80261620417801482</v>
      </c>
      <c r="F9" s="20">
        <f>+'Tabla M'!$M31/'Tabla M'!$M26</f>
        <v>0.75953076461110147</v>
      </c>
      <c r="G9" s="20">
        <f>+'Tabla M'!$M32/'Tabla M'!$M26</f>
        <v>0.71869013811148019</v>
      </c>
      <c r="H9" s="20">
        <f>PRODUCT(B9:B$52)</f>
        <v>7.031617090480724E-2</v>
      </c>
      <c r="I9" s="59"/>
      <c r="J9" s="9">
        <f t="shared" si="1"/>
        <v>20</v>
      </c>
      <c r="K9" s="20">
        <f>+'Tabla M'!$AC27/'Tabla M'!$AC26</f>
        <v>0.96105480769230767</v>
      </c>
      <c r="L9" s="20">
        <f>+'Tabla M'!$AC28/'Tabla M'!$AC26</f>
        <v>0.92360878565643467</v>
      </c>
      <c r="M9" s="20">
        <f>+'Tabla M'!$AC29/'Tabla M'!$AC26</f>
        <v>0.88760225238176693</v>
      </c>
      <c r="N9" s="20">
        <f>+'Tabla M'!$AC30/'Tabla M'!$AC26</f>
        <v>0.85298064375665283</v>
      </c>
      <c r="O9" s="20">
        <f>+'Tabla M'!$AC31/'Tabla M'!$AC26</f>
        <v>0.81968897326556978</v>
      </c>
      <c r="P9" s="20">
        <f>+'Tabla M'!$AC32/'Tabla M'!$AC26</f>
        <v>0.78767460172222892</v>
      </c>
      <c r="Q9" s="20">
        <f>PRODUCT(K9:K$52)</f>
        <v>0.14702441921660381</v>
      </c>
      <c r="R9" s="61"/>
      <c r="S9" s="62"/>
      <c r="T9" s="62"/>
      <c r="U9" s="62"/>
      <c r="V9" s="62"/>
      <c r="W9" s="62"/>
      <c r="Y9" s="60"/>
      <c r="Z9" s="60"/>
      <c r="AA9" s="60"/>
      <c r="AB9" s="60"/>
    </row>
    <row r="10" spans="1:28" x14ac:dyDescent="0.2">
      <c r="A10" s="9">
        <f t="shared" si="0"/>
        <v>21</v>
      </c>
      <c r="B10" s="20">
        <f>+'Tabla M'!$M28/'Tabla M'!$M27</f>
        <v>0.94655270865393304</v>
      </c>
      <c r="C10" s="20">
        <f>+'Tabla M'!$M29/'Tabla M'!$M27</f>
        <v>0.89589334056793291</v>
      </c>
      <c r="D10" s="20">
        <f>+'Tabla M'!$M30/'Tabla M'!$M27</f>
        <v>0.84787550342393425</v>
      </c>
      <c r="E10" s="20">
        <f>+'Tabla M'!$M31/'Tabla M'!$M27</f>
        <v>0.80236048818642003</v>
      </c>
      <c r="F10" s="20">
        <f>+'Tabla M'!$M32/'Tabla M'!$M27</f>
        <v>0.7592168703859562</v>
      </c>
      <c r="G10" s="20">
        <f>+'Tabla M'!$M33/'Tabla M'!$M27</f>
        <v>0.71832012646887722</v>
      </c>
      <c r="H10" s="20">
        <f>PRODUCT(B10:B$52)</f>
        <v>7.4281279762866151E-2</v>
      </c>
      <c r="I10" s="59"/>
      <c r="J10" s="9">
        <f t="shared" si="1"/>
        <v>21</v>
      </c>
      <c r="K10" s="20">
        <f>+'Tabla M'!$AC28/'Tabla M'!$AC27</f>
        <v>0.96103653846153825</v>
      </c>
      <c r="L10" s="20">
        <f>+'Tabla M'!$AC29/'Tabla M'!$AC27</f>
        <v>0.92357089863905306</v>
      </c>
      <c r="M10" s="20">
        <f>+'Tabla M'!$AC30/'Tabla M'!$AC27</f>
        <v>0.88754630529848411</v>
      </c>
      <c r="N10" s="20">
        <f>+'Tabla M'!$AC31/'Tabla M'!$AC27</f>
        <v>0.85290554368466598</v>
      </c>
      <c r="O10" s="20">
        <f>+'Tabla M'!$AC32/'Tabla M'!$AC27</f>
        <v>0.81959384149338932</v>
      </c>
      <c r="P10" s="20">
        <f>+'Tabla M'!$AC33/'Tabla M'!$AC27</f>
        <v>0.78755875528501784</v>
      </c>
      <c r="Q10" s="20">
        <f>PRODUCT(K10:K$52)</f>
        <v>0.15298234610535894</v>
      </c>
      <c r="R10" s="61"/>
      <c r="S10" s="62"/>
      <c r="T10" s="62"/>
      <c r="U10" s="62"/>
      <c r="V10" s="62"/>
      <c r="W10" s="62"/>
      <c r="Y10" s="60"/>
      <c r="Z10" s="60"/>
      <c r="AA10" s="60"/>
      <c r="AB10" s="60"/>
    </row>
    <row r="11" spans="1:28" x14ac:dyDescent="0.2">
      <c r="A11" s="9">
        <f t="shared" si="0"/>
        <v>22</v>
      </c>
      <c r="B11" s="20">
        <f>+'Tabla M'!$M29/'Tabla M'!$M28</f>
        <v>0.94648014038431993</v>
      </c>
      <c r="C11" s="20">
        <f>+'Tabla M'!$M30/'Tabla M'!$M28</f>
        <v>0.8957509662929124</v>
      </c>
      <c r="D11" s="20">
        <f>+'Tabla M'!$M31/'Tabla M'!$M28</f>
        <v>0.84766593645633859</v>
      </c>
      <c r="E11" s="20">
        <f>+'Tabla M'!$M32/'Tabla M'!$M28</f>
        <v>0.80208620549574883</v>
      </c>
      <c r="F11" s="20">
        <f>+'Tabla M'!$M33/'Tabla M'!$M28</f>
        <v>0.75888021860967547</v>
      </c>
      <c r="G11" s="20">
        <f>+'Tabla M'!$M34/'Tabla M'!$M28</f>
        <v>0.71792332989264074</v>
      </c>
      <c r="H11" s="20">
        <f>PRODUCT(B11:B$52)</f>
        <v>7.8475587343149175E-2</v>
      </c>
      <c r="I11" s="59"/>
      <c r="J11" s="9">
        <f t="shared" si="1"/>
        <v>22</v>
      </c>
      <c r="K11" s="20">
        <f>+'Tabla M'!$AC29/'Tabla M'!$AC28</f>
        <v>0.9610153846153846</v>
      </c>
      <c r="L11" s="20">
        <f>+'Tabla M'!$AC30/'Tabla M'!$AC28</f>
        <v>0.92353024029585806</v>
      </c>
      <c r="M11" s="20">
        <f>+'Tabla M'!$AC31/'Tabla M'!$AC28</f>
        <v>0.88748503261907996</v>
      </c>
      <c r="N11" s="20">
        <f>+'Tabla M'!$AC32/'Tabla M'!$AC28</f>
        <v>0.85282276863835427</v>
      </c>
      <c r="O11" s="20">
        <f>+'Tabla M'!$AC33/'Tabla M'!$AC28</f>
        <v>0.81948887869109543</v>
      </c>
      <c r="P11" s="20">
        <f>+'Tabla M'!$AC34/'Tabla M'!$AC28</f>
        <v>0.78743110413276018</v>
      </c>
      <c r="Q11" s="20">
        <f>PRODUCT(K11:K$52)</f>
        <v>0.15918473438092012</v>
      </c>
      <c r="R11" s="61"/>
      <c r="S11" s="62"/>
      <c r="T11" s="62"/>
      <c r="U11" s="62"/>
      <c r="V11" s="62"/>
      <c r="W11" s="62"/>
      <c r="Y11" s="60"/>
      <c r="Z11" s="60"/>
      <c r="AA11" s="60"/>
      <c r="AB11" s="60"/>
    </row>
    <row r="12" spans="1:28" x14ac:dyDescent="0.2">
      <c r="A12" s="9">
        <f t="shared" si="0"/>
        <v>23</v>
      </c>
      <c r="B12" s="20">
        <f>+'Tabla M'!$M30/'Tabla M'!$M29</f>
        <v>0.94640228365403545</v>
      </c>
      <c r="C12" s="20">
        <f>+'Tabla M'!$M31/'Tabla M'!$M29</f>
        <v>0.89559822788478405</v>
      </c>
      <c r="D12" s="20">
        <f>+'Tabla M'!$M32/'Tabla M'!$M29</f>
        <v>0.8474411361342038</v>
      </c>
      <c r="E12" s="20">
        <f>+'Tabla M'!$M33/'Tabla M'!$M29</f>
        <v>0.8017920146761145</v>
      </c>
      <c r="F12" s="20">
        <f>+'Tabla M'!$M34/'Tabla M'!$M29</f>
        <v>0.75851916935217123</v>
      </c>
      <c r="G12" s="20">
        <f>+'Tabla M'!$M35/'Tabla M'!$M29</f>
        <v>0.717497824707794</v>
      </c>
      <c r="H12" s="20">
        <f>PRODUCT(B12:B$52)</f>
        <v>8.2913083956821357E-2</v>
      </c>
      <c r="I12" s="59"/>
      <c r="J12" s="9">
        <f t="shared" si="1"/>
        <v>23</v>
      </c>
      <c r="K12" s="20">
        <f>+'Tabla M'!$AC30/'Tabla M'!$AC29</f>
        <v>0.96099423076923085</v>
      </c>
      <c r="L12" s="20">
        <f>+'Tabla M'!$AC31/'Tabla M'!$AC29</f>
        <v>0.9234868107488905</v>
      </c>
      <c r="M12" s="20">
        <f>+'Tabla M'!$AC32/'Tabla M'!$AC29</f>
        <v>0.88741843501253526</v>
      </c>
      <c r="N12" s="20">
        <f>+'Tabla M'!$AC33/'Tabla M'!$AC29</f>
        <v>0.85273232022093948</v>
      </c>
      <c r="O12" s="20">
        <f>+'Tabla M'!$AC34/'Tabla M'!$AC29</f>
        <v>0.81937408780183474</v>
      </c>
      <c r="P12" s="20">
        <f>+'Tabla M'!$AC35/'Tabla M'!$AC29</f>
        <v>0.78729086510619395</v>
      </c>
      <c r="Q12" s="20">
        <f>PRODUCT(K12:K$52)</f>
        <v>0.16564223313098031</v>
      </c>
      <c r="R12" s="61"/>
      <c r="S12" s="62"/>
      <c r="T12" s="62"/>
      <c r="U12" s="62"/>
      <c r="V12" s="62"/>
      <c r="W12" s="62"/>
      <c r="Y12" s="60"/>
      <c r="Z12" s="60"/>
      <c r="AA12" s="60"/>
      <c r="AB12" s="60"/>
    </row>
    <row r="13" spans="1:28" x14ac:dyDescent="0.2">
      <c r="A13" s="9">
        <f t="shared" si="0"/>
        <v>24</v>
      </c>
      <c r="B13" s="20">
        <f>+'Tabla M'!$M31/'Tabla M'!$M30</f>
        <v>0.94631875192323267</v>
      </c>
      <c r="C13" s="20">
        <f>+'Tabla M'!$M32/'Tabla M'!$M30</f>
        <v>0.89543437370232759</v>
      </c>
      <c r="D13" s="20">
        <f>+'Tabla M'!$M33/'Tabla M'!$M30</f>
        <v>0.84719999996240036</v>
      </c>
      <c r="E13" s="20">
        <f>+'Tabla M'!$M34/'Tabla M'!$M30</f>
        <v>0.80147647829372071</v>
      </c>
      <c r="F13" s="20">
        <f>+'Tabla M'!$M35/'Tabla M'!$M30</f>
        <v>0.75813196681811978</v>
      </c>
      <c r="G13" s="20">
        <f>+'Tabla M'!$M36/'Tabla M'!$M30</f>
        <v>0.7170415531882649</v>
      </c>
      <c r="H13" s="20">
        <f>PRODUCT(B13:B$52)</f>
        <v>8.760871078701965E-2</v>
      </c>
      <c r="I13" s="59"/>
      <c r="J13" s="9">
        <f t="shared" si="1"/>
        <v>24</v>
      </c>
      <c r="K13" s="20">
        <f>+'Tabla M'!$AC31/'Tabla M'!$AC30</f>
        <v>0.96097019230769221</v>
      </c>
      <c r="L13" s="20">
        <f>+'Tabla M'!$AC32/'Tabla M'!$AC30</f>
        <v>0.92343783822947445</v>
      </c>
      <c r="M13" s="20">
        <f>+'Tabla M'!$AC33/'Tabla M'!$AC30</f>
        <v>0.88734384964867807</v>
      </c>
      <c r="N13" s="20">
        <f>+'Tabla M'!$AC34/'Tabla M'!$AC30</f>
        <v>0.85263164082261367</v>
      </c>
      <c r="O13" s="20">
        <f>+'Tabla M'!$AC35/'Tabla M'!$AC30</f>
        <v>0.81924619305571111</v>
      </c>
      <c r="P13" s="20">
        <f>+'Tabla M'!$AC36/'Tabla M'!$AC30</f>
        <v>0.78713568097154762</v>
      </c>
      <c r="Q13" s="20">
        <f>PRODUCT(K13:K$52)</f>
        <v>0.17236548131864579</v>
      </c>
      <c r="R13" s="61"/>
      <c r="S13" s="62"/>
      <c r="T13" s="62"/>
      <c r="U13" s="62"/>
      <c r="V13" s="62"/>
      <c r="W13" s="62"/>
      <c r="Y13" s="60"/>
      <c r="Z13" s="60"/>
      <c r="AA13" s="60"/>
      <c r="AB13" s="60"/>
    </row>
    <row r="14" spans="1:28" x14ac:dyDescent="0.2">
      <c r="A14" s="9">
        <f t="shared" si="0"/>
        <v>25</v>
      </c>
      <c r="B14" s="20">
        <f>+'Tabla M'!$M32/'Tabla M'!$M31</f>
        <v>0.94622913461506364</v>
      </c>
      <c r="C14" s="20">
        <f>+'Tabla M'!$M33/'Tabla M'!$M31</f>
        <v>0.89525859890296977</v>
      </c>
      <c r="D14" s="20">
        <f>+'Tabla M'!$M34/'Tabla M'!$M31</f>
        <v>0.84694134683990496</v>
      </c>
      <c r="E14" s="20">
        <f>+'Tabla M'!$M35/'Tabla M'!$M31</f>
        <v>0.8011380576336935</v>
      </c>
      <c r="F14" s="20">
        <f>+'Tabla M'!$M36/'Tabla M'!$M31</f>
        <v>0.75771673311027532</v>
      </c>
      <c r="G14" s="20">
        <f>+'Tabla M'!$M37/'Tabla M'!$M31</f>
        <v>0.71655231443734202</v>
      </c>
      <c r="H14" s="20">
        <f>PRODUCT(B14:B$52)</f>
        <v>9.2578436820542509E-2</v>
      </c>
      <c r="I14" s="59"/>
      <c r="J14" s="9">
        <f t="shared" si="1"/>
        <v>25</v>
      </c>
      <c r="K14" s="20">
        <f>+'Tabla M'!$AC32/'Tabla M'!$AC31</f>
        <v>0.96094326923076889</v>
      </c>
      <c r="L14" s="20">
        <f>+'Tabla M'!$AC33/'Tabla M'!$AC31</f>
        <v>0.92338332317862393</v>
      </c>
      <c r="M14" s="20">
        <f>+'Tabla M'!$AC34/'Tabla M'!$AC31</f>
        <v>0.88726127787073994</v>
      </c>
      <c r="N14" s="20">
        <f>+'Tabla M'!$AC35/'Tabla M'!$AC31</f>
        <v>0.85251988002703571</v>
      </c>
      <c r="O14" s="20">
        <f>+'Tabla M'!$AC36/'Tabla M'!$AC31</f>
        <v>0.81910519938324522</v>
      </c>
      <c r="P14" s="20">
        <f>+'Tabla M'!$AC37/'Tabla M'!$AC31</f>
        <v>0.78696398392013878</v>
      </c>
      <c r="Q14" s="20">
        <f>PRODUCT(K14:K$52)</f>
        <v>0.17936610594000219</v>
      </c>
      <c r="R14" s="61"/>
      <c r="S14" s="62"/>
      <c r="T14" s="62"/>
      <c r="U14" s="62"/>
      <c r="V14" s="62"/>
      <c r="W14" s="62"/>
      <c r="Y14" s="60"/>
      <c r="Z14" s="60"/>
      <c r="AA14" s="60"/>
      <c r="AB14" s="60"/>
    </row>
    <row r="15" spans="1:28" x14ac:dyDescent="0.2">
      <c r="A15" s="9">
        <f t="shared" si="0"/>
        <v>26</v>
      </c>
      <c r="B15" s="20">
        <f>+'Tabla M'!$M33/'Tabla M'!$M32</f>
        <v>0.94613298846179661</v>
      </c>
      <c r="C15" s="20">
        <f>+'Tabla M'!$M34/'Tabla M'!$M32</f>
        <v>0.89507003732711099</v>
      </c>
      <c r="D15" s="20">
        <f>+'Tabla M'!$M35/'Tabla M'!$M32</f>
        <v>0.84666390869438324</v>
      </c>
      <c r="E15" s="20">
        <f>+'Tabla M'!$M36/'Tabla M'!$M32</f>
        <v>0.80077510339873725</v>
      </c>
      <c r="F15" s="20">
        <f>+'Tabla M'!$M37/'Tabla M'!$M32</f>
        <v>0.75727145595537315</v>
      </c>
      <c r="G15" s="20">
        <f>+'Tabla M'!$M38/'Tabla M'!$M32</f>
        <v>0.71602775031462629</v>
      </c>
      <c r="H15" s="20">
        <f>PRODUCT(B15:B$52)</f>
        <v>9.7839342960206396E-2</v>
      </c>
      <c r="I15" s="59"/>
      <c r="J15" s="9">
        <f t="shared" si="1"/>
        <v>26</v>
      </c>
      <c r="K15" s="20">
        <f>+'Tabla M'!$AC33/'Tabla M'!$AC32</f>
        <v>0.96091346153846147</v>
      </c>
      <c r="L15" s="20">
        <f>+'Tabla M'!$AC34/'Tabla M'!$AC32</f>
        <v>0.92332326608727788</v>
      </c>
      <c r="M15" s="20">
        <f>+'Tabla M'!$AC35/'Tabla M'!$AC32</f>
        <v>0.88716983335496413</v>
      </c>
      <c r="N15" s="20">
        <f>+'Tabla M'!$AC36/'Tabla M'!$AC32</f>
        <v>0.85239704112703285</v>
      </c>
      <c r="O15" s="20">
        <f>+'Tabla M'!$AC37/'Tabla M'!$AC32</f>
        <v>0.81894947300073206</v>
      </c>
      <c r="P15" s="20">
        <f>+'Tabla M'!$AC38/'Tabla M'!$AC32</f>
        <v>0.78677420812879939</v>
      </c>
      <c r="Q15" s="20">
        <f>PRODUCT(K15:K$52)</f>
        <v>0.18665629042137308</v>
      </c>
      <c r="R15" s="61"/>
      <c r="S15" s="62"/>
      <c r="T15" s="62"/>
      <c r="U15" s="62"/>
      <c r="V15" s="62"/>
      <c r="W15" s="62"/>
      <c r="Y15" s="60"/>
      <c r="Z15" s="60"/>
      <c r="AA15" s="60"/>
      <c r="AB15" s="60"/>
    </row>
    <row r="16" spans="1:28" x14ac:dyDescent="0.2">
      <c r="A16" s="9">
        <f t="shared" si="0"/>
        <v>27</v>
      </c>
      <c r="B16" s="20">
        <f>+'Tabla M'!$M34/'Tabla M'!$M33</f>
        <v>0.94602983749916314</v>
      </c>
      <c r="C16" s="20">
        <f>+'Tabla M'!$M35/'Tabla M'!$M33</f>
        <v>0.89486776068433249</v>
      </c>
      <c r="D16" s="20">
        <f>+'Tabla M'!$M36/'Tabla M'!$M33</f>
        <v>0.84636632816346558</v>
      </c>
      <c r="E16" s="20">
        <f>+'Tabla M'!$M37/'Tabla M'!$M33</f>
        <v>0.80038584975937621</v>
      </c>
      <c r="F16" s="20">
        <f>+'Tabla M'!$M38/'Tabla M'!$M33</f>
        <v>0.75679398038824264</v>
      </c>
      <c r="G16" s="20">
        <f>+'Tabla M'!$M39/'Tabla M'!$M33</f>
        <v>0.71546533886815911</v>
      </c>
      <c r="H16" s="20">
        <f>PRODUCT(B16:B$52)</f>
        <v>0.10340971528671844</v>
      </c>
      <c r="I16" s="59"/>
      <c r="J16" s="9">
        <f t="shared" si="1"/>
        <v>27</v>
      </c>
      <c r="K16" s="20">
        <f>+'Tabla M'!$AC34/'Tabla M'!$AC33</f>
        <v>0.96088076923076904</v>
      </c>
      <c r="L16" s="20">
        <f>+'Tabla M'!$AC35/'Tabla M'!$AC33</f>
        <v>0.92325674357248488</v>
      </c>
      <c r="M16" s="20">
        <f>+'Tabla M'!$AC36/'Tabla M'!$AC33</f>
        <v>0.88706951795878741</v>
      </c>
      <c r="N16" s="20">
        <f>+'Tabla M'!$AC37/'Tabla M'!$AC33</f>
        <v>0.85226142184496056</v>
      </c>
      <c r="O16" s="20">
        <f>+'Tabla M'!$AC38/'Tabla M'!$AC33</f>
        <v>0.81877738175209025</v>
      </c>
      <c r="P16" s="20">
        <f>+'Tabla M'!$AC39/'Tabla M'!$AC33</f>
        <v>0.78656479006769731</v>
      </c>
      <c r="Q16" s="20">
        <f>PRODUCT(K16:K$52)</f>
        <v>0.19424880376067252</v>
      </c>
      <c r="R16" s="61"/>
      <c r="S16" s="62"/>
      <c r="T16" s="62"/>
      <c r="U16" s="62"/>
      <c r="V16" s="62"/>
      <c r="W16" s="62"/>
      <c r="Y16" s="60"/>
      <c r="Z16" s="60"/>
      <c r="AA16" s="60"/>
      <c r="AB16" s="60"/>
    </row>
    <row r="17" spans="1:28" x14ac:dyDescent="0.2">
      <c r="A17" s="9">
        <f t="shared" si="0"/>
        <v>28</v>
      </c>
      <c r="B17" s="20">
        <f>+'Tabla M'!$M35/'Tabla M'!$M34</f>
        <v>0.94591917211609511</v>
      </c>
      <c r="C17" s="20">
        <f>+'Tabla M'!$M36/'Tabla M'!$M34</f>
        <v>0.89465077592144571</v>
      </c>
      <c r="D17" s="20">
        <f>+'Tabla M'!$M37/'Tabla M'!$M34</f>
        <v>0.84604715203825087</v>
      </c>
      <c r="E17" s="20">
        <f>+'Tabla M'!$M38/'Tabla M'!$M34</f>
        <v>0.79996840521313051</v>
      </c>
      <c r="F17" s="20">
        <f>+'Tabla M'!$M39/'Tabla M'!$M34</f>
        <v>0.75628200137904422</v>
      </c>
      <c r="G17" s="20">
        <f>+'Tabla M'!$M40/'Tabla M'!$M34</f>
        <v>0.71486238286222892</v>
      </c>
      <c r="H17" s="20">
        <f>PRODUCT(B17:B$52)</f>
        <v>0.10930914775382007</v>
      </c>
      <c r="I17" s="59"/>
      <c r="J17" s="9">
        <f t="shared" si="1"/>
        <v>28</v>
      </c>
      <c r="K17" s="20">
        <f>+'Tabla M'!$AC35/'Tabla M'!$AC34</f>
        <v>0.96084423076923064</v>
      </c>
      <c r="L17" s="20">
        <f>+'Tabla M'!$AC36/'Tabla M'!$AC34</f>
        <v>0.92318375636649386</v>
      </c>
      <c r="M17" s="20">
        <f>+'Tabla M'!$AC37/'Tabla M'!$AC34</f>
        <v>0.88695855837268611</v>
      </c>
      <c r="N17" s="20">
        <f>+'Tabla M'!$AC38/'Tabla M'!$AC34</f>
        <v>0.85211132116585153</v>
      </c>
      <c r="O17" s="20">
        <f>+'Tabla M'!$AC39/'Tabla M'!$AC34</f>
        <v>0.81858729538044561</v>
      </c>
      <c r="P17" s="20">
        <f>+'Tabla M'!$AC40/'Tabla M'!$AC34</f>
        <v>0.78633338173611877</v>
      </c>
      <c r="Q17" s="20">
        <f>PRODUCT(K17:K$52)</f>
        <v>0.20215703132052265</v>
      </c>
      <c r="R17" s="61"/>
      <c r="S17" s="62"/>
      <c r="T17" s="62"/>
      <c r="U17" s="62"/>
      <c r="V17" s="62"/>
      <c r="W17" s="62"/>
      <c r="Y17" s="60"/>
      <c r="Z17" s="60"/>
      <c r="AA17" s="60"/>
      <c r="AB17" s="60"/>
    </row>
    <row r="18" spans="1:28" x14ac:dyDescent="0.2">
      <c r="A18" s="9">
        <f t="shared" si="0"/>
        <v>29</v>
      </c>
      <c r="B18" s="20">
        <f>+'Tabla M'!$M36/'Tabla M'!$M35</f>
        <v>0.94580044711435751</v>
      </c>
      <c r="C18" s="20">
        <f>+'Tabla M'!$M37/'Tabla M'!$M35</f>
        <v>0.8944180189789126</v>
      </c>
      <c r="D18" s="20">
        <f>+'Tabla M'!$M38/'Tabla M'!$M35</f>
        <v>0.84570482213986498</v>
      </c>
      <c r="E18" s="20">
        <f>+'Tabla M'!$M39/'Tabla M'!$M35</f>
        <v>0.79952074518923455</v>
      </c>
      <c r="F18" s="20">
        <f>+'Tabla M'!$M40/'Tabla M'!$M35</f>
        <v>0.75573305197211083</v>
      </c>
      <c r="G18" s="20">
        <f>+'Tabla M'!$M41/'Tabla M'!$M35</f>
        <v>0.71421599856955831</v>
      </c>
      <c r="H18" s="20">
        <f>PRODUCT(B18:B$52)</f>
        <v>0.1155586555131206</v>
      </c>
      <c r="I18" s="59"/>
      <c r="J18" s="9">
        <f t="shared" si="1"/>
        <v>29</v>
      </c>
      <c r="K18" s="20">
        <f>+'Tabla M'!$AC36/'Tabla M'!$AC35</f>
        <v>0.96080480769230758</v>
      </c>
      <c r="L18" s="20">
        <f>+'Tabla M'!$AC37/'Tabla M'!$AC35</f>
        <v>0.92310338134892755</v>
      </c>
      <c r="M18" s="20">
        <f>+'Tabla M'!$AC38/'Tabla M'!$AC35</f>
        <v>0.88683606965477646</v>
      </c>
      <c r="N18" s="20">
        <f>+'Tabla M'!$AC39/'Tabla M'!$AC35</f>
        <v>0.85194589212978122</v>
      </c>
      <c r="O18" s="20">
        <f>+'Tabla M'!$AC40/'Tabla M'!$AC35</f>
        <v>0.81837758562238305</v>
      </c>
      <c r="P18" s="20">
        <f>+'Tabla M'!$AC41/'Tabla M'!$AC35</f>
        <v>0.78607842564213637</v>
      </c>
      <c r="Q18" s="20">
        <f>PRODUCT(K18:K$52)</f>
        <v>0.21039521792068236</v>
      </c>
      <c r="R18" s="61"/>
      <c r="S18" s="62"/>
      <c r="T18" s="62"/>
      <c r="U18" s="62"/>
      <c r="V18" s="62"/>
      <c r="W18" s="62"/>
      <c r="Y18" s="60"/>
      <c r="Z18" s="60"/>
      <c r="AA18" s="60"/>
      <c r="AB18" s="60"/>
    </row>
    <row r="19" spans="1:28" x14ac:dyDescent="0.2">
      <c r="A19" s="9">
        <f t="shared" si="0"/>
        <v>30</v>
      </c>
      <c r="B19" s="20">
        <f>+'Tabla M'!$M37/'Tabla M'!$M36</f>
        <v>0.94567307692419367</v>
      </c>
      <c r="C19" s="20">
        <f>+'Tabla M'!$M38/'Tabla M'!$M36</f>
        <v>0.89416834673753343</v>
      </c>
      <c r="D19" s="20">
        <f>+'Tabla M'!$M39/'Tabla M'!$M36</f>
        <v>0.84533766887991735</v>
      </c>
      <c r="E19" s="20">
        <f>+'Tabla M'!$M40/'Tabla M'!$M36</f>
        <v>0.79904070068676392</v>
      </c>
      <c r="F19" s="20">
        <f>+'Tabla M'!$M41/'Tabla M'!$M36</f>
        <v>0.75514449242293691</v>
      </c>
      <c r="G19" s="20">
        <f>+'Tabla M'!$M42/'Tabla M'!$M36</f>
        <v>0.7135231019448659</v>
      </c>
      <c r="H19" s="20">
        <f>PRODUCT(B19:B$52)</f>
        <v>0.1221808002583322</v>
      </c>
      <c r="I19" s="59"/>
      <c r="J19" s="9">
        <f t="shared" si="1"/>
        <v>30</v>
      </c>
      <c r="K19" s="20">
        <f>+'Tabla M'!$AC37/'Tabla M'!$AC36</f>
        <v>0.96076057692307715</v>
      </c>
      <c r="L19" s="20">
        <f>+'Tabla M'!$AC38/'Tabla M'!$AC36</f>
        <v>0.92301377194896472</v>
      </c>
      <c r="M19" s="20">
        <f>+'Tabla M'!$AC39/'Tabla M'!$AC36</f>
        <v>0.88670028012871083</v>
      </c>
      <c r="N19" s="20">
        <f>+'Tabla M'!$AC40/'Tabla M'!$AC36</f>
        <v>0.85176258389879322</v>
      </c>
      <c r="O19" s="20">
        <f>+'Tabla M'!$AC41/'Tabla M'!$AC36</f>
        <v>0.81814580791926439</v>
      </c>
      <c r="P19" s="20">
        <f>+'Tabla M'!$AC42/'Tabla M'!$AC36</f>
        <v>0.78579600800267202</v>
      </c>
      <c r="Q19" s="20">
        <f>PRODUCT(K19:K$52)</f>
        <v>0.21897810693309971</v>
      </c>
      <c r="R19" s="61"/>
      <c r="S19" s="62"/>
      <c r="T19" s="62"/>
      <c r="U19" s="62"/>
      <c r="V19" s="62"/>
      <c r="W19" s="62"/>
      <c r="Y19" s="60"/>
      <c r="Z19" s="60"/>
      <c r="AA19" s="60"/>
      <c r="AB19" s="60"/>
    </row>
    <row r="20" spans="1:28" x14ac:dyDescent="0.2">
      <c r="A20" s="9">
        <f t="shared" si="0"/>
        <v>31</v>
      </c>
      <c r="B20" s="20">
        <f>+'Tabla M'!$M38/'Tabla M'!$M37</f>
        <v>0.94553643172947288</v>
      </c>
      <c r="C20" s="20">
        <f>+'Tabla M'!$M39/'Tabla M'!$M37</f>
        <v>0.89390053445254281</v>
      </c>
      <c r="D20" s="20">
        <f>+'Tabla M'!$M40/'Tabla M'!$M37</f>
        <v>0.84494390311464473</v>
      </c>
      <c r="E20" s="20">
        <f>+'Tabla M'!$M41/'Tabla M'!$M37</f>
        <v>0.79852595029885809</v>
      </c>
      <c r="F20" s="20">
        <f>+'Tabla M'!$M42/'Tabla M'!$M37</f>
        <v>0.75451349875117868</v>
      </c>
      <c r="G20" s="20">
        <f>+'Tabla M'!$M43/'Tabla M'!$M37</f>
        <v>0.71278039658197045</v>
      </c>
      <c r="H20" s="20">
        <f>PRODUCT(B20:B$52)</f>
        <v>0.12919982945451489</v>
      </c>
      <c r="I20" s="59"/>
      <c r="J20" s="9">
        <f t="shared" si="1"/>
        <v>31</v>
      </c>
      <c r="K20" s="20">
        <f>+'Tabla M'!$AC38/'Tabla M'!$AC37</f>
        <v>0.96071153846153845</v>
      </c>
      <c r="L20" s="20">
        <f>+'Tabla M'!$AC39/'Tabla M'!$AC37</f>
        <v>0.92291492951183407</v>
      </c>
      <c r="M20" s="20">
        <f>+'Tabla M'!$AC40/'Tabla M'!$AC37</f>
        <v>0.88655030645266497</v>
      </c>
      <c r="N20" s="20">
        <f>+'Tabla M'!$AC41/'Tabla M'!$AC37</f>
        <v>0.85156055272318776</v>
      </c>
      <c r="O20" s="20">
        <f>+'Tabla M'!$AC42/'Tabla M'!$AC37</f>
        <v>0.81788952094522338</v>
      </c>
      <c r="P20" s="20">
        <f>+'Tabla M'!$AC43/'Tabla M'!$AC37</f>
        <v>0.78548536727115881</v>
      </c>
      <c r="Q20" s="20">
        <f>PRODUCT(K20:K$52)</f>
        <v>0.22792161980084255</v>
      </c>
      <c r="R20" s="61"/>
      <c r="S20" s="62"/>
      <c r="T20" s="62"/>
      <c r="U20" s="62"/>
      <c r="V20" s="62"/>
      <c r="W20" s="62"/>
      <c r="Y20" s="60"/>
      <c r="Z20" s="60"/>
      <c r="AA20" s="60"/>
      <c r="AB20" s="60"/>
    </row>
    <row r="21" spans="1:28" x14ac:dyDescent="0.2">
      <c r="A21" s="9">
        <f t="shared" si="0"/>
        <v>32</v>
      </c>
      <c r="B21" s="20">
        <f>+'Tabla M'!$M39/'Tabla M'!$M38</f>
        <v>0.94538983846187374</v>
      </c>
      <c r="C21" s="20">
        <f>+'Tabla M'!$M40/'Tabla M'!$M38</f>
        <v>0.89361327047881678</v>
      </c>
      <c r="D21" s="20">
        <f>+'Tabla M'!$M41/'Tabla M'!$M38</f>
        <v>0.84452161069910425</v>
      </c>
      <c r="E21" s="20">
        <f>+'Tabla M'!$M42/'Tabla M'!$M38</f>
        <v>0.79797401076456065</v>
      </c>
      <c r="F21" s="20">
        <f>+'Tabla M'!$M43/'Tabla M'!$M38</f>
        <v>0.75383705234734288</v>
      </c>
      <c r="G21" s="20">
        <f>+'Tabla M'!$M44/'Tabla M'!$M38</f>
        <v>0.71198436060208314</v>
      </c>
      <c r="H21" s="20">
        <f>PRODUCT(B21:B$52)</f>
        <v>0.13664183115419098</v>
      </c>
      <c r="I21" s="59"/>
      <c r="J21" s="9">
        <f t="shared" si="1"/>
        <v>32</v>
      </c>
      <c r="K21" s="20">
        <f>+'Tabla M'!$AC39/'Tabla M'!$AC38</f>
        <v>0.96065769230769205</v>
      </c>
      <c r="L21" s="20">
        <f>+'Tabla M'!$AC40/'Tabla M'!$AC38</f>
        <v>0.92280593181213</v>
      </c>
      <c r="M21" s="20">
        <f>+'Tabla M'!$AC41/'Tabla M'!$AC38</f>
        <v>0.88638526616101376</v>
      </c>
      <c r="N21" s="20">
        <f>+'Tabla M'!$AC42/'Tabla M'!$AC38</f>
        <v>0.85133725181959718</v>
      </c>
      <c r="O21" s="20">
        <f>+'Tabla M'!$AC43/'Tabla M'!$AC38</f>
        <v>0.8176079247773137</v>
      </c>
      <c r="P21" s="20">
        <f>+'Tabla M'!$AC44/'Tabla M'!$AC38</f>
        <v>0.78514338703339137</v>
      </c>
      <c r="Q21" s="20">
        <f>PRODUCT(K21:K$52)</f>
        <v>0.23724251315418876</v>
      </c>
      <c r="R21" s="61"/>
      <c r="S21" s="62"/>
      <c r="T21" s="62"/>
      <c r="U21" s="62"/>
      <c r="V21" s="62"/>
      <c r="W21" s="62"/>
      <c r="Y21" s="60"/>
      <c r="Z21" s="60"/>
      <c r="AA21" s="60"/>
      <c r="AB21" s="60"/>
    </row>
    <row r="22" spans="1:28" x14ac:dyDescent="0.2">
      <c r="A22" s="9">
        <f t="shared" si="0"/>
        <v>33</v>
      </c>
      <c r="B22" s="20">
        <f>+'Tabla M'!$M40/'Tabla M'!$M39</f>
        <v>0.94523257403813843</v>
      </c>
      <c r="C22" s="20">
        <f>+'Tabla M'!$M41/'Tabla M'!$M39</f>
        <v>0.89330514919974224</v>
      </c>
      <c r="D22" s="20">
        <f>+'Tabla M'!$M42/'Tabla M'!$M39</f>
        <v>0.84406874106331098</v>
      </c>
      <c r="E22" s="20">
        <f>+'Tabla M'!$M43/'Tabla M'!$M39</f>
        <v>0.79738222443115891</v>
      </c>
      <c r="F22" s="20">
        <f>+'Tabla M'!$M44/'Tabla M'!$M39</f>
        <v>0.75311192445273623</v>
      </c>
      <c r="G22" s="20">
        <f>+'Tabla M'!$M45/'Tabla M'!$M39</f>
        <v>0.71113123179391691</v>
      </c>
      <c r="H22" s="20">
        <f>PRODUCT(B22:B$52)</f>
        <v>0.14453490570250255</v>
      </c>
      <c r="I22" s="59"/>
      <c r="J22" s="9">
        <f t="shared" si="1"/>
        <v>33</v>
      </c>
      <c r="K22" s="20">
        <f>+'Tabla M'!$AC40/'Tabla M'!$AC39</f>
        <v>0.96059807692307697</v>
      </c>
      <c r="L22" s="20">
        <f>+'Tabla M'!$AC41/'Tabla M'!$AC39</f>
        <v>0.92268585705251471</v>
      </c>
      <c r="M22" s="20">
        <f>+'Tabla M'!$AC42/'Tabla M'!$AC39</f>
        <v>0.88620250338548234</v>
      </c>
      <c r="N22" s="20">
        <f>+'Tabla M'!$AC43/'Tabla M'!$AC39</f>
        <v>0.85109184189558285</v>
      </c>
      <c r="O22" s="20">
        <f>+'Tabla M'!$AC44/'Tabla M'!$AC39</f>
        <v>0.81729776726954606</v>
      </c>
      <c r="P22" s="20">
        <f>+'Tabla M'!$AC45/'Tabla M'!$AC39</f>
        <v>0.78476538681602936</v>
      </c>
      <c r="Q22" s="20">
        <f>PRODUCT(K22:K$52)</f>
        <v>0.24695842760003803</v>
      </c>
      <c r="R22" s="61"/>
      <c r="S22" s="62"/>
      <c r="T22" s="62"/>
      <c r="U22" s="62"/>
      <c r="V22" s="62"/>
      <c r="W22" s="62"/>
      <c r="Y22" s="60"/>
      <c r="Z22" s="60"/>
      <c r="AA22" s="60"/>
      <c r="AB22" s="60"/>
    </row>
    <row r="23" spans="1:28" x14ac:dyDescent="0.2">
      <c r="A23" s="9">
        <f t="shared" si="0"/>
        <v>34</v>
      </c>
      <c r="B23" s="20">
        <f>+'Tabla M'!$M41/'Tabla M'!$M40</f>
        <v>0.94506386442380363</v>
      </c>
      <c r="C23" s="20">
        <f>+'Tabla M'!$M42/'Tabla M'!$M40</f>
        <v>0.89297466490956368</v>
      </c>
      <c r="D23" s="20">
        <f>+'Tabla M'!$M43/'Tabla M'!$M40</f>
        <v>0.84358309936850095</v>
      </c>
      <c r="E23" s="20">
        <f>+'Tabla M'!$M44/'Tabla M'!$M40</f>
        <v>0.79674774773721402</v>
      </c>
      <c r="F23" s="20">
        <f>+'Tabla M'!$M45/'Tabla M'!$M40</f>
        <v>0.75233466484960987</v>
      </c>
      <c r="G23" s="20">
        <f>+'Tabla M'!$M46/'Tabla M'!$M40</f>
        <v>0.71021699253803927</v>
      </c>
      <c r="H23" s="20">
        <f>PRODUCT(B23:B$52)</f>
        <v>0.15290935762511168</v>
      </c>
      <c r="I23" s="59"/>
      <c r="J23" s="9">
        <f t="shared" si="1"/>
        <v>34</v>
      </c>
      <c r="K23" s="20">
        <f>+'Tabla M'!$AC41/'Tabla M'!$AC40</f>
        <v>0.96053269230769212</v>
      </c>
      <c r="L23" s="20">
        <f>+'Tabla M'!$AC42/'Tabla M'!$AC40</f>
        <v>0.92255286021819505</v>
      </c>
      <c r="M23" s="20">
        <f>+'Tabla M'!$AC43/'Tabla M'!$AC40</f>
        <v>0.88600202555239627</v>
      </c>
      <c r="N23" s="20">
        <f>+'Tabla M'!$AC44/'Tabla M'!$AC40</f>
        <v>0.8508217816627941</v>
      </c>
      <c r="O23" s="20">
        <f>+'Tabla M'!$AC45/'Tabla M'!$AC40</f>
        <v>0.81695498426328006</v>
      </c>
      <c r="P23" s="20">
        <f>+'Tabla M'!$AC46/'Tabla M'!$AC40</f>
        <v>0.78434826845387184</v>
      </c>
      <c r="Q23" s="20">
        <f>PRODUCT(K23:K$52)</f>
        <v>0.25708819696066704</v>
      </c>
      <c r="R23" s="61"/>
      <c r="S23" s="62"/>
      <c r="T23" s="62"/>
      <c r="U23" s="62"/>
      <c r="V23" s="62"/>
      <c r="W23" s="62"/>
      <c r="Y23" s="60"/>
      <c r="Z23" s="60"/>
      <c r="AA23" s="60"/>
      <c r="AB23" s="60"/>
    </row>
    <row r="24" spans="1:28" x14ac:dyDescent="0.2">
      <c r="A24" s="9">
        <f t="shared" si="0"/>
        <v>35</v>
      </c>
      <c r="B24" s="20">
        <f>+'Tabla M'!$M42/'Tabla M'!$M41</f>
        <v>0.94488287884544364</v>
      </c>
      <c r="C24" s="20">
        <f>+'Tabla M'!$M43/'Tabla M'!$M41</f>
        <v>0.89262020390846863</v>
      </c>
      <c r="D24" s="20">
        <f>+'Tabla M'!$M44/'Tabla M'!$M41</f>
        <v>0.84306233444126388</v>
      </c>
      <c r="E24" s="20">
        <f>+'Tabla M'!$M45/'Tabla M'!$M41</f>
        <v>0.79606753910573125</v>
      </c>
      <c r="F24" s="20">
        <f>+'Tabla M'!$M46/'Tabla M'!$M41</f>
        <v>0.75150158552623503</v>
      </c>
      <c r="G24" s="20">
        <f>+'Tabla M'!$M47/'Tabla M'!$M41</f>
        <v>0.70923735458161463</v>
      </c>
      <c r="H24" s="20">
        <f>PRODUCT(B24:B$52)</f>
        <v>0.16179790951835729</v>
      </c>
      <c r="I24" s="59"/>
      <c r="J24" s="9">
        <f t="shared" si="1"/>
        <v>35</v>
      </c>
      <c r="K24" s="20">
        <f>+'Tabla M'!$AC42/'Tabla M'!$AC41</f>
        <v>0.96045961538461533</v>
      </c>
      <c r="L24" s="20">
        <f>+'Tabla M'!$AC43/'Tabla M'!$AC41</f>
        <v>0.92240694423816549</v>
      </c>
      <c r="M24" s="20">
        <f>+'Tabla M'!$AC44/'Tabla M'!$AC41</f>
        <v>0.88578118004363171</v>
      </c>
      <c r="N24" s="20">
        <f>+'Tabla M'!$AC45/'Tabla M'!$AC41</f>
        <v>0.85052283051452959</v>
      </c>
      <c r="O24" s="20">
        <f>+'Tabla M'!$AC46/'Tabla M'!$AC41</f>
        <v>0.81657633804161844</v>
      </c>
      <c r="P24" s="20">
        <f>+'Tabla M'!$AC47/'Tabla M'!$AC41</f>
        <v>0.78388737392461205</v>
      </c>
      <c r="Q24" s="20">
        <f>PRODUCT(K24:K$52)</f>
        <v>0.26765168850527032</v>
      </c>
      <c r="R24" s="61"/>
      <c r="S24" s="62"/>
      <c r="T24" s="62"/>
      <c r="U24" s="62"/>
      <c r="V24" s="62"/>
      <c r="W24" s="62"/>
      <c r="Y24" s="60"/>
      <c r="Z24" s="60"/>
      <c r="AA24" s="60"/>
      <c r="AB24" s="60"/>
    </row>
    <row r="25" spans="1:28" x14ac:dyDescent="0.2">
      <c r="A25" s="9">
        <f t="shared" si="0"/>
        <v>36</v>
      </c>
      <c r="B25" s="20">
        <f>+'Tabla M'!$M43/'Tabla M'!$M42</f>
        <v>0.94468872692366379</v>
      </c>
      <c r="C25" s="20">
        <f>+'Tabla M'!$M44/'Tabla M'!$M42</f>
        <v>0.89224003663967888</v>
      </c>
      <c r="D25" s="20">
        <f>+'Tabla M'!$M45/'Tabla M'!$M42</f>
        <v>0.84250393030557347</v>
      </c>
      <c r="E25" s="20">
        <f>+'Tabla M'!$M46/'Tabla M'!$M42</f>
        <v>0.79533834547250759</v>
      </c>
      <c r="F25" s="20">
        <f>+'Tabla M'!$M47/'Tabla M'!$M42</f>
        <v>0.75060874787808063</v>
      </c>
      <c r="G25" s="20">
        <f>+'Tabla M'!$M48/'Tabla M'!$M42</f>
        <v>0.70818774156119391</v>
      </c>
      <c r="H25" s="20">
        <f>PRODUCT(B25:B$52)</f>
        <v>0.17123594166089531</v>
      </c>
      <c r="I25" s="59"/>
      <c r="J25" s="9">
        <f t="shared" si="1"/>
        <v>36</v>
      </c>
      <c r="K25" s="20">
        <f>+'Tabla M'!$AC43/'Tabla M'!$AC42</f>
        <v>0.96038076923076909</v>
      </c>
      <c r="L25" s="20">
        <f>+'Tabla M'!$AC44/'Tabla M'!$AC42</f>
        <v>0.9222471885909761</v>
      </c>
      <c r="M25" s="20">
        <f>+'Tabla M'!$AC45/'Tabla M'!$AC42</f>
        <v>0.88553731660434087</v>
      </c>
      <c r="N25" s="20">
        <f>+'Tabla M'!$AC46/'Tabla M'!$AC42</f>
        <v>0.85019330845537011</v>
      </c>
      <c r="O25" s="20">
        <f>+'Tabla M'!$AC47/'Tabla M'!$AC42</f>
        <v>0.81615859882948327</v>
      </c>
      <c r="P25" s="20">
        <f>+'Tabla M'!$AC48/'Tabla M'!$AC42</f>
        <v>0.78336393374632407</v>
      </c>
      <c r="Q25" s="20">
        <f>PRODUCT(K25:K$52)</f>
        <v>0.27867042426150263</v>
      </c>
      <c r="R25" s="61"/>
      <c r="S25" s="62"/>
      <c r="T25" s="62"/>
      <c r="U25" s="62"/>
      <c r="V25" s="62"/>
      <c r="W25" s="62"/>
      <c r="Y25" s="60"/>
      <c r="Z25" s="60"/>
      <c r="AA25" s="60"/>
      <c r="AB25" s="60"/>
    </row>
    <row r="26" spans="1:28" x14ac:dyDescent="0.2">
      <c r="A26" s="9">
        <f t="shared" si="0"/>
        <v>37</v>
      </c>
      <c r="B26" s="20">
        <f>+'Tabla M'!$M44/'Tabla M'!$M43</f>
        <v>0.94448045288443128</v>
      </c>
      <c r="C26" s="20">
        <f>+'Tabla M'!$M45/'Tabla M'!$M43</f>
        <v>0.89183231078574365</v>
      </c>
      <c r="D26" s="20">
        <f>+'Tabla M'!$M46/'Tabla M'!$M43</f>
        <v>0.84190519353659587</v>
      </c>
      <c r="E26" s="20">
        <f>+'Tabla M'!$M47/'Tabla M'!$M43</f>
        <v>0.79455668992939521</v>
      </c>
      <c r="F26" s="20">
        <f>+'Tabla M'!$M48/'Tabla M'!$M43</f>
        <v>0.74965194500348831</v>
      </c>
      <c r="G26" s="20">
        <f>+'Tabla M'!$M49/'Tabla M'!$M43</f>
        <v>0.70706327229328048</v>
      </c>
      <c r="H26" s="20">
        <f>PRODUCT(B26:B$52)</f>
        <v>0.18126176038801431</v>
      </c>
      <c r="I26" s="59"/>
      <c r="J26" s="9">
        <f t="shared" si="1"/>
        <v>37</v>
      </c>
      <c r="K26" s="20">
        <f>+'Tabla M'!$AC44/'Tabla M'!$AC43</f>
        <v>0.96029326923076919</v>
      </c>
      <c r="L26" s="20">
        <f>+'Tabla M'!$AC45/'Tabla M'!$AC43</f>
        <v>0.92206898032082096</v>
      </c>
      <c r="M26" s="20">
        <f>+'Tabla M'!$AC46/'Tabla M'!$AC43</f>
        <v>0.88526690214376613</v>
      </c>
      <c r="N26" s="20">
        <f>+'Tabla M'!$AC47/'Tabla M'!$AC43</f>
        <v>0.84982813585823602</v>
      </c>
      <c r="O26" s="20">
        <f>+'Tabla M'!$AC48/'Tabla M'!$AC43</f>
        <v>0.81568057050306286</v>
      </c>
      <c r="P26" s="20">
        <f>+'Tabla M'!$AC49/'Tabla M'!$AC43</f>
        <v>0.78273962438659295</v>
      </c>
      <c r="Q26" s="20">
        <f>PRODUCT(K26:K$52)</f>
        <v>0.29016660182055465</v>
      </c>
      <c r="R26" s="61"/>
      <c r="S26" s="62"/>
      <c r="T26" s="62"/>
      <c r="U26" s="62"/>
      <c r="V26" s="62"/>
      <c r="W26" s="62"/>
      <c r="Y26" s="60"/>
      <c r="Z26" s="60"/>
      <c r="AA26" s="60"/>
      <c r="AB26" s="60"/>
    </row>
    <row r="27" spans="1:28" x14ac:dyDescent="0.2">
      <c r="A27" s="9">
        <f t="shared" si="0"/>
        <v>38</v>
      </c>
      <c r="B27" s="20">
        <f>+'Tabla M'!$M45/'Tabla M'!$M44</f>
        <v>0.94425703365495717</v>
      </c>
      <c r="C27" s="20">
        <f>+'Tabla M'!$M46/'Tabla M'!$M44</f>
        <v>0.8913950426029762</v>
      </c>
      <c r="D27" s="20">
        <f>+'Tabla M'!$M47/'Tabla M'!$M44</f>
        <v>0.84126324425543075</v>
      </c>
      <c r="E27" s="20">
        <f>+'Tabla M'!$M48/'Tabla M'!$M44</f>
        <v>0.79371885645071938</v>
      </c>
      <c r="F27" s="20">
        <f>+'Tabla M'!$M49/'Tabla M'!$M44</f>
        <v>0.7486266869091025</v>
      </c>
      <c r="G27" s="20">
        <f>+'Tabla M'!$M50/'Tabla M'!$M44</f>
        <v>0.70585874347085165</v>
      </c>
      <c r="H27" s="20">
        <f>PRODUCT(B27:B$52)</f>
        <v>0.19191689974572065</v>
      </c>
      <c r="I27" s="59"/>
      <c r="J27" s="9">
        <f t="shared" si="1"/>
        <v>38</v>
      </c>
      <c r="K27" s="20">
        <f>+'Tabla M'!$AC45/'Tabla M'!$AC44</f>
        <v>0.96019519230769235</v>
      </c>
      <c r="L27" s="20">
        <f>+'Tabla M'!$AC46/'Tabla M'!$AC44</f>
        <v>0.92187140169471149</v>
      </c>
      <c r="M27" s="20">
        <f>+'Tabla M'!$AC47/'Tabla M'!$AC44</f>
        <v>0.88496729393821549</v>
      </c>
      <c r="N27" s="20">
        <f>+'Tabla M'!$AC48/'Tabla M'!$AC44</f>
        <v>0.84940777639361509</v>
      </c>
      <c r="O27" s="20">
        <f>+'Tabla M'!$AC49/'Tabla M'!$AC44</f>
        <v>0.81510477003925763</v>
      </c>
      <c r="P27" s="20">
        <f>+'Tabla M'!$AC50/'Tabla M'!$AC44</f>
        <v>0.78198330121054693</v>
      </c>
      <c r="Q27" s="20">
        <f>PRODUCT(K27:K$52)</f>
        <v>0.30216456901024519</v>
      </c>
      <c r="R27" s="61"/>
      <c r="S27" s="62"/>
      <c r="T27" s="62"/>
      <c r="U27" s="62"/>
      <c r="V27" s="62"/>
      <c r="W27" s="62"/>
      <c r="Y27" s="60"/>
      <c r="Z27" s="60"/>
      <c r="AA27" s="60"/>
      <c r="AB27" s="60"/>
    </row>
    <row r="28" spans="1:28" x14ac:dyDescent="0.2">
      <c r="A28" s="9">
        <f t="shared" si="0"/>
        <v>39</v>
      </c>
      <c r="B28" s="20">
        <f>+'Tabla M'!$M46/'Tabla M'!$M45</f>
        <v>0.94401737115225204</v>
      </c>
      <c r="C28" s="20">
        <f>+'Tabla M'!$M47/'Tabla M'!$M45</f>
        <v>0.89092610832787134</v>
      </c>
      <c r="D28" s="20">
        <f>+'Tabla M'!$M48/'Tabla M'!$M45</f>
        <v>0.84057500040900279</v>
      </c>
      <c r="E28" s="20">
        <f>+'Tabla M'!$M49/'Tabla M'!$M45</f>
        <v>0.79282087421830072</v>
      </c>
      <c r="F28" s="20">
        <f>+'Tabla M'!$M50/'Tabla M'!$M45</f>
        <v>0.74752818174800151</v>
      </c>
      <c r="G28" s="20">
        <f>+'Tabla M'!$M51/'Tabla M'!$M45</f>
        <v>0.70456860973854907</v>
      </c>
      <c r="H28" s="20">
        <f>PRODUCT(B28:B$52)</f>
        <v>0.20324646034445054</v>
      </c>
      <c r="I28" s="59"/>
      <c r="J28" s="9">
        <f t="shared" si="1"/>
        <v>39</v>
      </c>
      <c r="K28" s="20">
        <f>+'Tabla M'!$AC46/'Tabla M'!$AC45</f>
        <v>0.96008749999999998</v>
      </c>
      <c r="L28" s="20">
        <f>+'Tabla M'!$AC47/'Tabla M'!$AC45</f>
        <v>0.92165353568509623</v>
      </c>
      <c r="M28" s="20">
        <f>+'Tabla M'!$AC48/'Tabla M'!$AC45</f>
        <v>0.88461990145168767</v>
      </c>
      <c r="N28" s="20">
        <f>+'Tabla M'!$AC49/'Tabla M'!$AC45</f>
        <v>0.84889486696998495</v>
      </c>
      <c r="O28" s="20">
        <f>+'Tabla M'!$AC50/'Tabla M'!$AC45</f>
        <v>0.81440035054868531</v>
      </c>
      <c r="P28" s="20">
        <f>+'Tabla M'!$AC51/'Tabla M'!$AC45</f>
        <v>0.78106553466165918</v>
      </c>
      <c r="Q28" s="20">
        <f>PRODUCT(K28:K$52)</f>
        <v>0.31469077478302665</v>
      </c>
      <c r="R28" s="61"/>
      <c r="S28" s="62"/>
      <c r="T28" s="62"/>
      <c r="U28" s="62"/>
      <c r="V28" s="62"/>
      <c r="W28" s="62"/>
      <c r="Y28" s="60"/>
      <c r="Z28" s="60"/>
      <c r="AA28" s="60"/>
      <c r="AB28" s="60"/>
    </row>
    <row r="29" spans="1:28" x14ac:dyDescent="0.2">
      <c r="A29" s="9">
        <f t="shared" si="0"/>
        <v>40</v>
      </c>
      <c r="B29" s="20">
        <f>+'Tabla M'!$M47/'Tabla M'!$M46</f>
        <v>0.94376029038578135</v>
      </c>
      <c r="C29" s="20">
        <f>+'Tabla M'!$M48/'Tabla M'!$M46</f>
        <v>0.89042323382567723</v>
      </c>
      <c r="D29" s="20">
        <f>+'Tabla M'!$M49/'Tabla M'!$M46</f>
        <v>0.83983716660912355</v>
      </c>
      <c r="E29" s="20">
        <f>+'Tabla M'!$M50/'Tabla M'!$M46</f>
        <v>0.79185850238707045</v>
      </c>
      <c r="F29" s="20">
        <f>+'Tabla M'!$M51/'Tabla M'!$M46</f>
        <v>0.74635131859762738</v>
      </c>
      <c r="G29" s="20">
        <f>+'Tabla M'!$M52/'Tabla M'!$M46</f>
        <v>0.70318696633160649</v>
      </c>
      <c r="H29" s="20">
        <f>PRODUCT(B29:B$52)</f>
        <v>0.21529949189003925</v>
      </c>
      <c r="I29" s="59"/>
      <c r="J29" s="9">
        <f t="shared" si="1"/>
        <v>40</v>
      </c>
      <c r="K29" s="20">
        <f>+'Tabla M'!$AC47/'Tabla M'!$AC46</f>
        <v>0.95996826923076928</v>
      </c>
      <c r="L29" s="20">
        <f>+'Tabla M'!$AC48/'Tabla M'!$AC46</f>
        <v>0.92139508268953374</v>
      </c>
      <c r="M29" s="20">
        <f>+'Tabla M'!$AC49/'Tabla M'!$AC46</f>
        <v>0.88418489665784106</v>
      </c>
      <c r="N29" s="20">
        <f>+'Tabla M'!$AC50/'Tabla M'!$AC46</f>
        <v>0.84825638345326382</v>
      </c>
      <c r="O29" s="20">
        <f>+'Tabla M'!$AC51/'Tabla M'!$AC46</f>
        <v>0.81353578154247319</v>
      </c>
      <c r="P29" s="20">
        <f>+'Tabla M'!$AC52/'Tabla M'!$AC46</f>
        <v>0.77996022114308261</v>
      </c>
      <c r="Q29" s="20">
        <f>PRODUCT(K29:K$52)</f>
        <v>0.32777301525436675</v>
      </c>
      <c r="R29" s="61"/>
      <c r="S29" s="62"/>
      <c r="T29" s="62"/>
      <c r="U29" s="62"/>
      <c r="V29" s="62"/>
      <c r="W29" s="62"/>
      <c r="Y29" s="60"/>
      <c r="Z29" s="60"/>
      <c r="AA29" s="60"/>
      <c r="AB29" s="60"/>
    </row>
    <row r="30" spans="1:28" x14ac:dyDescent="0.2">
      <c r="A30" s="9">
        <f t="shared" si="0"/>
        <v>41</v>
      </c>
      <c r="B30" s="20">
        <f>+'Tabla M'!$M48/'Tabla M'!$M47</f>
        <v>0.94348452980756214</v>
      </c>
      <c r="C30" s="20">
        <f>+'Tabla M'!$M49/'Tabla M'!$M47</f>
        <v>0.88988398342742614</v>
      </c>
      <c r="D30" s="20">
        <f>+'Tabla M'!$M50/'Tabla M'!$M47</f>
        <v>0.8390462180427003</v>
      </c>
      <c r="E30" s="20">
        <f>+'Tabla M'!$M51/'Tabla M'!$M47</f>
        <v>0.79082721131712475</v>
      </c>
      <c r="F30" s="20">
        <f>+'Tabla M'!$M52/'Tabla M'!$M47</f>
        <v>0.7450906480120757</v>
      </c>
      <c r="G30" s="20">
        <f>+'Tabla M'!$M53/'Tabla M'!$M47</f>
        <v>0.70170752652016377</v>
      </c>
      <c r="H30" s="20">
        <f>PRODUCT(B30:B$52)</f>
        <v>0.22812942447708967</v>
      </c>
      <c r="I30" s="59"/>
      <c r="J30" s="9">
        <f t="shared" si="1"/>
        <v>41</v>
      </c>
      <c r="K30" s="20">
        <f>+'Tabla M'!$AC48/'Tabla M'!$AC47</f>
        <v>0.95981826923076885</v>
      </c>
      <c r="L30" s="20">
        <f>+'Tabla M'!$AC49/'Tabla M'!$AC47</f>
        <v>0.92105637758875714</v>
      </c>
      <c r="M30" s="20">
        <f>+'Tabla M'!$AC50/'Tabla M'!$AC47</f>
        <v>0.88362960593789086</v>
      </c>
      <c r="N30" s="20">
        <f>+'Tabla M'!$AC51/'Tabla M'!$AC47</f>
        <v>0.84746111680791947</v>
      </c>
      <c r="O30" s="20">
        <f>+'Tabla M'!$AC52/'Tabla M'!$AC47</f>
        <v>0.81248541867750623</v>
      </c>
      <c r="P30" s="20">
        <f>+'Tabla M'!$AC53/'Tabla M'!$AC47</f>
        <v>0.77864383851762908</v>
      </c>
      <c r="Q30" s="20">
        <f>PRODUCT(K30:K$52)</f>
        <v>0.34144150985012667</v>
      </c>
      <c r="R30" s="61"/>
      <c r="S30" s="62"/>
      <c r="T30" s="62"/>
      <c r="U30" s="62"/>
      <c r="V30" s="62"/>
      <c r="W30" s="62"/>
      <c r="Y30" s="60"/>
      <c r="Z30" s="60"/>
      <c r="AA30" s="60"/>
      <c r="AB30" s="60"/>
    </row>
    <row r="31" spans="1:28" x14ac:dyDescent="0.2">
      <c r="A31" s="9">
        <f t="shared" si="0"/>
        <v>42</v>
      </c>
      <c r="B31" s="20">
        <f>+'Tabla M'!$M49/'Tabla M'!$M48</f>
        <v>0.94318873846180751</v>
      </c>
      <c r="C31" s="20">
        <f>+'Tabla M'!$M50/'Tabla M'!$M48</f>
        <v>0.88930575068765194</v>
      </c>
      <c r="D31" s="20">
        <f>+'Tabla M'!$M51/'Tabla M'!$M48</f>
        <v>0.83819838728932405</v>
      </c>
      <c r="E31" s="20">
        <f>+'Tabla M'!$M52/'Tabla M'!$M48</f>
        <v>0.78972216763750025</v>
      </c>
      <c r="F31" s="20">
        <f>+'Tabla M'!$M53/'Tabla M'!$M48</f>
        <v>0.74374036282639167</v>
      </c>
      <c r="G31" s="20">
        <f>+'Tabla M'!$M54/'Tabla M'!$M48</f>
        <v>0.70012360269262142</v>
      </c>
      <c r="H31" s="20">
        <f>PRODUCT(B31:B$52)</f>
        <v>0.24179455758921678</v>
      </c>
      <c r="I31" s="59"/>
      <c r="J31" s="9">
        <f t="shared" si="1"/>
        <v>42</v>
      </c>
      <c r="K31" s="20">
        <f>+'Tabla M'!$AC49/'Tabla M'!$AC48</f>
        <v>0.95961538461538465</v>
      </c>
      <c r="L31" s="20">
        <f>+'Tabla M'!$AC50/'Tabla M'!$AC48</f>
        <v>0.92062178254437865</v>
      </c>
      <c r="M31" s="20">
        <f>+'Tabla M'!$AC51/'Tabla M'!$AC48</f>
        <v>0.88293913960098269</v>
      </c>
      <c r="N31" s="20">
        <f>+'Tabla M'!$AC52/'Tabla M'!$AC48</f>
        <v>0.84649922253371956</v>
      </c>
      <c r="O31" s="20">
        <f>+'Tabla M'!$AC53/'Tabla M'!$AC48</f>
        <v>0.81124090203207</v>
      </c>
      <c r="P31" s="20">
        <f>+'Tabla M'!$AC54/'Tabla M'!$AC48</f>
        <v>0.77711106123638585</v>
      </c>
      <c r="Q31" s="20">
        <f>PRODUCT(K31:K$52)</f>
        <v>0.3557355811988967</v>
      </c>
      <c r="R31" s="61"/>
      <c r="S31" s="62"/>
      <c r="T31" s="62"/>
      <c r="U31" s="62"/>
      <c r="V31" s="62"/>
      <c r="W31" s="62"/>
      <c r="Y31" s="60"/>
      <c r="Z31" s="60"/>
      <c r="AA31" s="60"/>
      <c r="AB31" s="60"/>
    </row>
    <row r="32" spans="1:28" x14ac:dyDescent="0.2">
      <c r="A32" s="9">
        <f t="shared" si="0"/>
        <v>43</v>
      </c>
      <c r="B32" s="20">
        <f>+'Tabla M'!$M50/'Tabla M'!$M49</f>
        <v>0.94287146826834434</v>
      </c>
      <c r="C32" s="20">
        <f>+'Tabla M'!$M51/'Tabla M'!$M49</f>
        <v>0.88868574560834324</v>
      </c>
      <c r="D32" s="20">
        <f>+'Tabla M'!$M52/'Tabla M'!$M49</f>
        <v>0.837289648862234</v>
      </c>
      <c r="E32" s="20">
        <f>+'Tabla M'!$M53/'Tabla M'!$M49</f>
        <v>0.78853821350678466</v>
      </c>
      <c r="F32" s="20">
        <f>+'Tabla M'!$M54/'Tabla M'!$M49</f>
        <v>0.74229427700166661</v>
      </c>
      <c r="G32" s="20">
        <f>+'Tabla M'!$M55/'Tabla M'!$M49</f>
        <v>0.69842808622330577</v>
      </c>
      <c r="H32" s="20">
        <f>PRODUCT(B32:B$52)</f>
        <v>0.25635861384811015</v>
      </c>
      <c r="I32" s="59"/>
      <c r="J32" s="9">
        <f t="shared" si="1"/>
        <v>43</v>
      </c>
      <c r="K32" s="20">
        <f>+'Tabla M'!$AC50/'Tabla M'!$AC49</f>
        <v>0.95936538461538456</v>
      </c>
      <c r="L32" s="20">
        <f>+'Tabla M'!$AC51/'Tabla M'!$AC49</f>
        <v>0.92009689898298797</v>
      </c>
      <c r="M32" s="20">
        <f>+'Tabla M'!$AC52/'Tabla M'!$AC49</f>
        <v>0.88212343831169171</v>
      </c>
      <c r="N32" s="20">
        <f>+'Tabla M'!$AC53/'Tabla M'!$AC49</f>
        <v>0.84538130071478235</v>
      </c>
      <c r="O32" s="20">
        <f>+'Tabla M'!$AC54/'Tabla M'!$AC49</f>
        <v>0.80981513395374882</v>
      </c>
      <c r="P32" s="20">
        <f>+'Tabla M'!$AC55/'Tabla M'!$AC49</f>
        <v>0.77537618804556951</v>
      </c>
      <c r="Q32" s="20">
        <f>PRODUCT(K32:K$52)</f>
        <v>0.37070641728141529</v>
      </c>
      <c r="R32" s="61"/>
      <c r="S32" s="62"/>
      <c r="T32" s="62"/>
      <c r="U32" s="62"/>
      <c r="V32" s="62"/>
      <c r="W32" s="62"/>
      <c r="Y32" s="60"/>
      <c r="Z32" s="60"/>
      <c r="AA32" s="60"/>
      <c r="AB32" s="60"/>
    </row>
    <row r="33" spans="1:28" x14ac:dyDescent="0.2">
      <c r="A33" s="9">
        <f t="shared" si="0"/>
        <v>44</v>
      </c>
      <c r="B33" s="20">
        <f>+'Tabla M'!$M51/'Tabla M'!$M50</f>
        <v>0.94253116730797115</v>
      </c>
      <c r="C33" s="20">
        <f>+'Tabla M'!$M52/'Tabla M'!$M50</f>
        <v>0.88802098381445405</v>
      </c>
      <c r="D33" s="20">
        <f>+'Tabla M'!$M53/'Tabla M'!$M50</f>
        <v>0.83631570160352342</v>
      </c>
      <c r="E33" s="20">
        <f>+'Tabla M'!$M54/'Tabla M'!$M50</f>
        <v>0.78726984746388273</v>
      </c>
      <c r="F33" s="20">
        <f>+'Tabla M'!$M55/'Tabla M'!$M50</f>
        <v>0.74074580653715449</v>
      </c>
      <c r="G33" s="20">
        <f>+'Tabla M'!$M56/'Tabla M'!$M50</f>
        <v>0.6966134249537016</v>
      </c>
      <c r="H33" s="20">
        <f>PRODUCT(B33:B$52)</f>
        <v>0.27189136852229967</v>
      </c>
      <c r="I33" s="59"/>
      <c r="J33" s="9">
        <f t="shared" si="1"/>
        <v>44</v>
      </c>
      <c r="K33" s="20">
        <f>+'Tabla M'!$AC51/'Tabla M'!$AC50</f>
        <v>0.95906826923076904</v>
      </c>
      <c r="L33" s="20">
        <f>+'Tabla M'!$AC52/'Tabla M'!$AC50</f>
        <v>0.91948641514238127</v>
      </c>
      <c r="M33" s="20">
        <f>+'Tabla M'!$AC53/'Tabla M'!$AC50</f>
        <v>0.88118803770859511</v>
      </c>
      <c r="N33" s="20">
        <f>+'Tabla M'!$AC54/'Tabla M'!$AC50</f>
        <v>0.8441154402067661</v>
      </c>
      <c r="O33" s="20">
        <f>+'Tabla M'!$AC55/'Tabla M'!$AC50</f>
        <v>0.80821780781304986</v>
      </c>
      <c r="P33" s="20">
        <f>+'Tabla M'!$AC56/'Tabla M'!$AC50</f>
        <v>0.7734488994269384</v>
      </c>
      <c r="Q33" s="20">
        <f>PRODUCT(K33:K$52)</f>
        <v>0.38640795595312594</v>
      </c>
      <c r="R33" s="61"/>
      <c r="S33" s="62"/>
      <c r="T33" s="62"/>
      <c r="U33" s="62"/>
      <c r="V33" s="62"/>
      <c r="W33" s="62"/>
      <c r="Y33" s="60"/>
      <c r="Z33" s="60"/>
      <c r="AA33" s="60"/>
      <c r="AB33" s="60"/>
    </row>
    <row r="34" spans="1:28" x14ac:dyDescent="0.2">
      <c r="A34" s="9">
        <f t="shared" si="0"/>
        <v>45</v>
      </c>
      <c r="B34" s="20">
        <f>+'Tabla M'!$M52/'Tabla M'!$M51</f>
        <v>0.94216617403835312</v>
      </c>
      <c r="C34" s="20">
        <f>+'Tabla M'!$M53/'Tabla M'!$M51</f>
        <v>0.88730827224757236</v>
      </c>
      <c r="D34" s="20">
        <f>+'Tabla M'!$M54/'Tabla M'!$M51</f>
        <v>0.83527195149679667</v>
      </c>
      <c r="E34" s="20">
        <f>+'Tabla M'!$M55/'Tabla M'!$M51</f>
        <v>0.78591120615443433</v>
      </c>
      <c r="F34" s="20">
        <f>+'Tabla M'!$M56/'Tabla M'!$M51</f>
        <v>0.73908794649554954</v>
      </c>
      <c r="G34" s="20">
        <f>+'Tabla M'!$M57/'Tabla M'!$M51</f>
        <v>0.69467160355764201</v>
      </c>
      <c r="H34" s="20">
        <f>PRODUCT(B34:B$52)</f>
        <v>0.28846936626919978</v>
      </c>
      <c r="I34" s="59"/>
      <c r="J34" s="9">
        <f t="shared" si="1"/>
        <v>45</v>
      </c>
      <c r="K34" s="20">
        <f>+'Tabla M'!$AC52/'Tabla M'!$AC51</f>
        <v>0.9587288461538459</v>
      </c>
      <c r="L34" s="20">
        <f>+'Tabla M'!$AC53/'Tabla M'!$AC51</f>
        <v>0.9187959460022187</v>
      </c>
      <c r="M34" s="20">
        <f>+'Tabla M'!$AC54/'Tabla M'!$AC51</f>
        <v>0.88014114040473668</v>
      </c>
      <c r="N34" s="20">
        <f>+'Tabla M'!$AC55/'Tabla M'!$AC51</f>
        <v>0.84271144582990909</v>
      </c>
      <c r="O34" s="20">
        <f>+'Tabla M'!$AC56/'Tabla M'!$AC51</f>
        <v>0.80645864766987996</v>
      </c>
      <c r="P34" s="20">
        <f>+'Tabla M'!$AC57/'Tabla M'!$AC51</f>
        <v>0.77134280165090829</v>
      </c>
      <c r="Q34" s="20">
        <f>PRODUCT(K34:K$52)</f>
        <v>0.40289932255088451</v>
      </c>
      <c r="R34" s="61"/>
      <c r="S34" s="62"/>
      <c r="T34" s="62"/>
      <c r="U34" s="62"/>
      <c r="V34" s="62"/>
      <c r="W34" s="62"/>
      <c r="Y34" s="60"/>
      <c r="Z34" s="60"/>
      <c r="AA34" s="60"/>
      <c r="AB34" s="60"/>
    </row>
    <row r="35" spans="1:28" x14ac:dyDescent="0.2">
      <c r="A35" s="9">
        <f t="shared" si="0"/>
        <v>46</v>
      </c>
      <c r="B35" s="20">
        <f>+'Tabla M'!$M53/'Tabla M'!$M52</f>
        <v>0.9417747067317791</v>
      </c>
      <c r="C35" s="20">
        <f>+'Tabla M'!$M54/'Tabla M'!$M52</f>
        <v>0.88654419412726115</v>
      </c>
      <c r="D35" s="20">
        <f>+'Tabla M'!$M55/'Tabla M'!$M52</f>
        <v>0.83415349416104367</v>
      </c>
      <c r="E35" s="20">
        <f>+'Tabla M'!$M56/'Tabla M'!$M52</f>
        <v>0.78445604062353347</v>
      </c>
      <c r="F35" s="20">
        <f>+'Tabla M'!$M57/'Tabla M'!$M52</f>
        <v>0.73731324972123624</v>
      </c>
      <c r="G35" s="20">
        <f>+'Tabla M'!$M58/'Tabla M'!$M52</f>
        <v>0.69259411925960201</v>
      </c>
      <c r="H35" s="20">
        <f>PRODUCT(B35:B$52)</f>
        <v>0.3061767384757087</v>
      </c>
      <c r="I35" s="59"/>
      <c r="J35" s="9">
        <f t="shared" si="1"/>
        <v>46</v>
      </c>
      <c r="K35" s="20">
        <f>+'Tabla M'!$AC53/'Tabla M'!$AC52</f>
        <v>0.958348076923077</v>
      </c>
      <c r="L35" s="20">
        <f>+'Tabla M'!$AC54/'Tabla M'!$AC52</f>
        <v>0.91802926754068026</v>
      </c>
      <c r="M35" s="20">
        <f>+'Tabla M'!$AC55/'Tabla M'!$AC52</f>
        <v>0.8789883074976137</v>
      </c>
      <c r="N35" s="20">
        <f>+'Tabla M'!$AC56/'Tabla M'!$AC52</f>
        <v>0.84117490665391814</v>
      </c>
      <c r="O35" s="20">
        <f>+'Tabla M'!$AC57/'Tabla M'!$AC52</f>
        <v>0.80454740122331936</v>
      </c>
      <c r="P35" s="20">
        <f>+'Tabla M'!$AC58/'Tabla M'!$AC52</f>
        <v>0.76906454001955971</v>
      </c>
      <c r="Q35" s="20">
        <f>PRODUCT(K35:K$52)</f>
        <v>0.42024324621836989</v>
      </c>
      <c r="R35" s="61"/>
      <c r="S35" s="62"/>
      <c r="T35" s="62"/>
      <c r="U35" s="62"/>
      <c r="V35" s="62"/>
      <c r="W35" s="62"/>
      <c r="Y35" s="60"/>
      <c r="Z35" s="60"/>
      <c r="AA35" s="60"/>
      <c r="AB35" s="60"/>
    </row>
    <row r="36" spans="1:28" x14ac:dyDescent="0.2">
      <c r="A36" s="9">
        <f t="shared" si="0"/>
        <v>47</v>
      </c>
      <c r="B36" s="20">
        <f>+'Tabla M'!$M54/'Tabla M'!$M53</f>
        <v>0.94135485672981889</v>
      </c>
      <c r="C36" s="20">
        <f>+'Tabla M'!$M55/'Tabla M'!$M53</f>
        <v>0.88572509773148289</v>
      </c>
      <c r="D36" s="20">
        <f>+'Tabla M'!$M56/'Tabla M'!$M53</f>
        <v>0.8329550953282816</v>
      </c>
      <c r="E36" s="20">
        <f>+'Tabla M'!$M57/'Tabla M'!$M53</f>
        <v>0.78289769777308937</v>
      </c>
      <c r="F36" s="20">
        <f>+'Tabla M'!$M58/'Tabla M'!$M53</f>
        <v>0.73541380365065945</v>
      </c>
      <c r="G36" s="20">
        <f>+'Tabla M'!$M59/'Tabla M'!$M53</f>
        <v>0.6903719709888696</v>
      </c>
      <c r="H36" s="20">
        <f>PRODUCT(B36:B$52)</f>
        <v>0.32510613874758576</v>
      </c>
      <c r="I36" s="59"/>
      <c r="J36" s="9">
        <f t="shared" si="1"/>
        <v>47</v>
      </c>
      <c r="K36" s="20">
        <f>+'Tabla M'!$AC54/'Tabla M'!$AC53</f>
        <v>0.95792884615384588</v>
      </c>
      <c r="L36" s="20">
        <f>+'Tabla M'!$AC55/'Tabla M'!$AC53</f>
        <v>0.91719107980029557</v>
      </c>
      <c r="M36" s="20">
        <f>+'Tabla M'!$AC56/'Tabla M'!$AC53</f>
        <v>0.87773422507888654</v>
      </c>
      <c r="N36" s="20">
        <f>+'Tabla M'!$AC57/'Tabla M'!$AC53</f>
        <v>0.83951480740321593</v>
      </c>
      <c r="O36" s="20">
        <f>+'Tabla M'!$AC58/'Tabla M'!$AC53</f>
        <v>0.80248978271940496</v>
      </c>
      <c r="P36" s="20">
        <f>+'Tabla M'!$AC59/'Tabla M'!$AC53</f>
        <v>0.76662466243017624</v>
      </c>
      <c r="Q36" s="20">
        <f>PRODUCT(K36:K$52)</f>
        <v>0.43850794543004157</v>
      </c>
      <c r="R36" s="61"/>
      <c r="S36" s="62"/>
      <c r="T36" s="62"/>
      <c r="U36" s="62"/>
      <c r="V36" s="62"/>
      <c r="W36" s="62"/>
      <c r="Y36" s="60"/>
      <c r="Z36" s="60"/>
      <c r="AA36" s="60"/>
      <c r="AB36" s="60"/>
    </row>
    <row r="37" spans="1:28" x14ac:dyDescent="0.2">
      <c r="A37" s="9">
        <f t="shared" ref="A37:A68" si="2">+A36+1</f>
        <v>48</v>
      </c>
      <c r="B37" s="20">
        <f>+'Tabla M'!$M55/'Tabla M'!$M54</f>
        <v>0.94090458173064651</v>
      </c>
      <c r="C37" s="20">
        <f>+'Tabla M'!$M56/'Tabla M'!$M54</f>
        <v>0.88484707905145543</v>
      </c>
      <c r="D37" s="20">
        <f>+'Tabla M'!$M57/'Tabla M'!$M54</f>
        <v>0.8316711728590902</v>
      </c>
      <c r="E37" s="20">
        <f>+'Tabla M'!$M58/'Tabla M'!$M54</f>
        <v>0.78122909590695711</v>
      </c>
      <c r="F37" s="20">
        <f>+'Tabla M'!$M59/'Tabla M'!$M54</f>
        <v>0.73338121756460573</v>
      </c>
      <c r="G37" s="20">
        <f>+'Tabla M'!$M60/'Tabla M'!$M54</f>
        <v>0.68799560781882874</v>
      </c>
      <c r="H37" s="20">
        <f>PRODUCT(B37:B$52)</f>
        <v>0.34535981455173559</v>
      </c>
      <c r="I37" s="59"/>
      <c r="J37" s="9">
        <f t="shared" si="1"/>
        <v>48</v>
      </c>
      <c r="K37" s="20">
        <f>+'Tabla M'!$AC55/'Tabla M'!$AC54</f>
        <v>0.95747307692307693</v>
      </c>
      <c r="L37" s="20">
        <f>+'Tabla M'!$AC56/'Tabla M'!$AC54</f>
        <v>0.91628332167159754</v>
      </c>
      <c r="M37" s="20">
        <f>+'Tabla M'!$AC57/'Tabla M'!$AC54</f>
        <v>0.87638535030438758</v>
      </c>
      <c r="N37" s="20">
        <f>+'Tabla M'!$AC58/'Tabla M'!$AC54</f>
        <v>0.83773422832129962</v>
      </c>
      <c r="O37" s="20">
        <f>+'Tabla M'!$AC59/'Tabla M'!$AC54</f>
        <v>0.80029395242478618</v>
      </c>
      <c r="P37" s="20">
        <f>+'Tabla M'!$AC60/'Tabla M'!$AC54</f>
        <v>0.76402909367870631</v>
      </c>
      <c r="Q37" s="20">
        <f>PRODUCT(K37:K$52)</f>
        <v>0.45776671951229236</v>
      </c>
      <c r="R37" s="61"/>
      <c r="S37" s="62"/>
      <c r="T37" s="62"/>
      <c r="U37" s="62"/>
      <c r="V37" s="62"/>
      <c r="W37" s="62"/>
      <c r="Y37" s="60"/>
      <c r="Z37" s="60"/>
      <c r="AA37" s="60"/>
      <c r="AB37" s="60"/>
    </row>
    <row r="38" spans="1:28" x14ac:dyDescent="0.2">
      <c r="A38" s="9">
        <f t="shared" si="2"/>
        <v>49</v>
      </c>
      <c r="B38" s="20">
        <f>+'Tabla M'!$M56/'Tabla M'!$M55</f>
        <v>0.94042169230796813</v>
      </c>
      <c r="C38" s="20">
        <f>+'Tabla M'!$M57/'Tabla M'!$M55</f>
        <v>0.88390596560743862</v>
      </c>
      <c r="D38" s="20">
        <f>+'Tabla M'!$M58/'Tabla M'!$M55</f>
        <v>0.83029577183055969</v>
      </c>
      <c r="E38" s="20">
        <f>+'Tabla M'!$M59/'Tabla M'!$M55</f>
        <v>0.77944271056228243</v>
      </c>
      <c r="F38" s="20">
        <f>+'Tabla M'!$M60/'Tabla M'!$M55</f>
        <v>0.73120656565766595</v>
      </c>
      <c r="G38" s="20">
        <f>+'Tabla M'!$M61/'Tabla M'!$M55</f>
        <v>0.68545495326623873</v>
      </c>
      <c r="H38" s="20">
        <f>PRODUCT(B38:B$52)</f>
        <v>0.36705083730860388</v>
      </c>
      <c r="I38" s="59"/>
      <c r="J38" s="9">
        <f t="shared" si="1"/>
        <v>49</v>
      </c>
      <c r="K38" s="20">
        <f>+'Tabla M'!$AC56/'Tabla M'!$AC55</f>
        <v>0.95698076923076913</v>
      </c>
      <c r="L38" s="20">
        <f>+'Tabla M'!$AC57/'Tabla M'!$AC55</f>
        <v>0.91531069794748499</v>
      </c>
      <c r="M38" s="20">
        <f>+'Tabla M'!$AC58/'Tabla M'!$AC55</f>
        <v>0.87494285584867981</v>
      </c>
      <c r="N38" s="20">
        <f>+'Tabla M'!$AC59/'Tabla M'!$AC55</f>
        <v>0.83583964052190429</v>
      </c>
      <c r="O38" s="20">
        <f>+'Tabla M'!$AC60/'Tabla M'!$AC55</f>
        <v>0.79796404942683119</v>
      </c>
      <c r="P38" s="20">
        <f>+'Tabla M'!$AC61/'Tabla M'!$AC55</f>
        <v>0.76128379043942807</v>
      </c>
      <c r="Q38" s="20">
        <f>PRODUCT(K38:K$52)</f>
        <v>0.47809878997680622</v>
      </c>
      <c r="R38" s="61"/>
      <c r="S38" s="62"/>
      <c r="T38" s="62"/>
      <c r="U38" s="62"/>
      <c r="V38" s="62"/>
      <c r="W38" s="62"/>
      <c r="Y38" s="60"/>
      <c r="Z38" s="60"/>
      <c r="AA38" s="60"/>
      <c r="AB38" s="60"/>
    </row>
    <row r="39" spans="1:28" x14ac:dyDescent="0.2">
      <c r="A39" s="9">
        <f t="shared" si="2"/>
        <v>50</v>
      </c>
      <c r="B39" s="20">
        <f>+'Tabla M'!$M57/'Tabla M'!$M56</f>
        <v>0.93990384615455913</v>
      </c>
      <c r="C39" s="20">
        <f>+'Tabla M'!$M58/'Tabla M'!$M56</f>
        <v>0.88289729875632805</v>
      </c>
      <c r="D39" s="20">
        <f>+'Tabla M'!$M59/'Tabla M'!$M56</f>
        <v>0.82882255581470743</v>
      </c>
      <c r="E39" s="20">
        <f>+'Tabla M'!$M60/'Tabla M'!$M56</f>
        <v>0.77753051810528784</v>
      </c>
      <c r="F39" s="20">
        <f>+'Tabla M'!$M61/'Tabla M'!$M56</f>
        <v>0.72888041489558364</v>
      </c>
      <c r="G39" s="20">
        <f>+'Tabla M'!$M62/'Tabla M'!$M56</f>
        <v>0.68273935719658896</v>
      </c>
      <c r="H39" s="20">
        <f>PRODUCT(B39:B$52)</f>
        <v>0.39030452010075761</v>
      </c>
      <c r="I39" s="59"/>
      <c r="J39" s="9">
        <f t="shared" si="1"/>
        <v>50</v>
      </c>
      <c r="K39" s="20">
        <f>+'Tabla M'!$AC57/'Tabla M'!$AC56</f>
        <v>0.95645673076923066</v>
      </c>
      <c r="L39" s="20">
        <f>+'Tabla M'!$AC58/'Tabla M'!$AC56</f>
        <v>0.91427422993250729</v>
      </c>
      <c r="M39" s="20">
        <f>+'Tabla M'!$AC59/'Tabla M'!$AC56</f>
        <v>0.87341320473321593</v>
      </c>
      <c r="N39" s="20">
        <f>+'Tabla M'!$AC60/'Tabla M'!$AC56</f>
        <v>0.83383498925296362</v>
      </c>
      <c r="O39" s="20">
        <f>+'Tabla M'!$AC61/'Tabla M'!$AC56</f>
        <v>0.79550583973736033</v>
      </c>
      <c r="P39" s="20">
        <f>+'Tabla M'!$AC62/'Tabla M'!$AC56</f>
        <v>0.75839319758522861</v>
      </c>
      <c r="Q39" s="20">
        <f>PRODUCT(K39:K$52)</f>
        <v>0.49959080197725064</v>
      </c>
      <c r="R39" s="61"/>
      <c r="S39" s="62"/>
      <c r="T39" s="62"/>
      <c r="U39" s="62"/>
      <c r="V39" s="62"/>
      <c r="W39" s="62"/>
      <c r="Y39" s="60"/>
      <c r="Z39" s="60"/>
      <c r="AA39" s="60"/>
      <c r="AB39" s="60"/>
    </row>
    <row r="40" spans="1:28" x14ac:dyDescent="0.2">
      <c r="A40" s="9">
        <f t="shared" si="2"/>
        <v>51</v>
      </c>
      <c r="B40" s="20">
        <f>+'Tabla M'!$M58/'Tabla M'!$M57</f>
        <v>0.93934853269144203</v>
      </c>
      <c r="C40" s="20">
        <f>+'Tabla M'!$M59/'Tabla M'!$M57</f>
        <v>0.8818163253674085</v>
      </c>
      <c r="D40" s="20">
        <f>+'Tabla M'!$M60/'Tabla M'!$M57</f>
        <v>0.82724474560499839</v>
      </c>
      <c r="E40" s="20">
        <f>+'Tabla M'!$M61/'Tabla M'!$M57</f>
        <v>0.77548402198550581</v>
      </c>
      <c r="F40" s="20">
        <f>+'Tabla M'!$M62/'Tabla M'!$M57</f>
        <v>0.72639276878149761</v>
      </c>
      <c r="G40" s="20">
        <f>+'Tabla M'!$M63/'Tabla M'!$M57</f>
        <v>0.67983758501662417</v>
      </c>
      <c r="H40" s="20">
        <f>PRODUCT(B40:B$52)</f>
        <v>0.41526005207619437</v>
      </c>
      <c r="I40" s="59"/>
      <c r="J40" s="9">
        <f t="shared" si="1"/>
        <v>51</v>
      </c>
      <c r="K40" s="20">
        <f>+'Tabla M'!$AC58/'Tabla M'!$AC57</f>
        <v>0.9558971153846153</v>
      </c>
      <c r="L40" s="20">
        <f>+'Tabla M'!$AC59/'Tabla M'!$AC57</f>
        <v>0.91317586738165679</v>
      </c>
      <c r="M40" s="20">
        <f>+'Tabla M'!$AC60/'Tabla M'!$AC57</f>
        <v>0.87179582978348802</v>
      </c>
      <c r="N40" s="20">
        <f>+'Tabla M'!$AC61/'Tabla M'!$AC57</f>
        <v>0.83172172263095945</v>
      </c>
      <c r="O40" s="20">
        <f>+'Tabla M'!$AC62/'Tabla M'!$AC57</f>
        <v>0.79291950507294828</v>
      </c>
      <c r="P40" s="20">
        <f>+'Tabla M'!$AC63/'Tabla M'!$AC57</f>
        <v>0.75536104290092565</v>
      </c>
      <c r="Q40" s="20">
        <f>PRODUCT(K40:K$52)</f>
        <v>0.52233497439602372</v>
      </c>
      <c r="R40" s="61"/>
      <c r="S40" s="62"/>
      <c r="T40" s="62"/>
      <c r="U40" s="62"/>
      <c r="V40" s="62"/>
      <c r="W40" s="62"/>
      <c r="Y40" s="60"/>
      <c r="Z40" s="60"/>
      <c r="AA40" s="60"/>
      <c r="AB40" s="60"/>
    </row>
    <row r="41" spans="1:28" x14ac:dyDescent="0.2">
      <c r="A41" s="9">
        <f t="shared" si="2"/>
        <v>52</v>
      </c>
      <c r="B41" s="20">
        <f>+'Tabla M'!$M59/'Tabla M'!$M58</f>
        <v>0.93875307692322574</v>
      </c>
      <c r="C41" s="20">
        <f>+'Tabla M'!$M60/'Tabla M'!$M58</f>
        <v>0.88065794198321534</v>
      </c>
      <c r="D41" s="20">
        <f>+'Tabla M'!$M61/'Tabla M'!$M58</f>
        <v>0.82555515338228291</v>
      </c>
      <c r="E41" s="20">
        <f>+'Tabla M'!$M62/'Tabla M'!$M58</f>
        <v>0.77329419645785902</v>
      </c>
      <c r="F41" s="20">
        <f>+'Tabla M'!$M63/'Tabla M'!$M58</f>
        <v>0.72373305685456135</v>
      </c>
      <c r="G41" s="20">
        <f>+'Tabla M'!$M64/'Tabla M'!$M58</f>
        <v>0.67673780362690683</v>
      </c>
      <c r="H41" s="20">
        <f>PRODUCT(B41:B$52)</f>
        <v>0.44207239126289188</v>
      </c>
      <c r="I41" s="59"/>
      <c r="J41" s="9">
        <f t="shared" si="1"/>
        <v>52</v>
      </c>
      <c r="K41" s="20">
        <f>+'Tabla M'!$AC59/'Tabla M'!$AC58</f>
        <v>0.9553076923076923</v>
      </c>
      <c r="L41" s="20">
        <f>+'Tabla M'!$AC60/'Tabla M'!$AC58</f>
        <v>0.91201847536982228</v>
      </c>
      <c r="M41" s="20">
        <f>+'Tabla M'!$AC61/'Tabla M'!$AC58</f>
        <v>0.87009544149142815</v>
      </c>
      <c r="N41" s="20">
        <f>+'Tabla M'!$AC62/'Tabla M'!$AC58</f>
        <v>0.82950297925515637</v>
      </c>
      <c r="O41" s="20">
        <f>+'Tabla M'!$AC63/'Tabla M'!$AC58</f>
        <v>0.79021165640509139</v>
      </c>
      <c r="P41" s="20">
        <f>+'Tabla M'!$AC64/'Tabla M'!$AC58</f>
        <v>0.75219107844850064</v>
      </c>
      <c r="Q41" s="20">
        <f>PRODUCT(K41:K$52)</f>
        <v>0.54643430343008892</v>
      </c>
      <c r="R41" s="61"/>
      <c r="S41" s="62"/>
      <c r="T41" s="62"/>
      <c r="U41" s="62"/>
      <c r="V41" s="62"/>
      <c r="W41" s="62"/>
      <c r="Y41" s="60"/>
      <c r="Z41" s="60"/>
      <c r="AA41" s="60"/>
      <c r="AB41" s="60"/>
    </row>
    <row r="42" spans="1:28" x14ac:dyDescent="0.2">
      <c r="A42" s="9">
        <f t="shared" si="2"/>
        <v>53</v>
      </c>
      <c r="B42" s="20">
        <f>+'Tabla M'!$M60/'Tabla M'!$M59</f>
        <v>0.93811457307770652</v>
      </c>
      <c r="C42" s="20">
        <f>+'Tabla M'!$M61/'Tabla M'!$M59</f>
        <v>0.87941672168793272</v>
      </c>
      <c r="D42" s="20">
        <f>+'Tabla M'!$M62/'Tabla M'!$M59</f>
        <v>0.82374611116305463</v>
      </c>
      <c r="E42" s="20">
        <f>+'Tabla M'!$M63/'Tabla M'!$M59</f>
        <v>0.7709514617268739</v>
      </c>
      <c r="F42" s="20">
        <f>+'Tabla M'!$M64/'Tabla M'!$M59</f>
        <v>0.72089010439776458</v>
      </c>
      <c r="G42" s="20">
        <f>+'Tabla M'!$M65/'Tabla M'!$M59</f>
        <v>0.67342756083367838</v>
      </c>
      <c r="H42" s="20">
        <f>PRODUCT(B42:B$52)</f>
        <v>0.47091445251161174</v>
      </c>
      <c r="I42" s="59"/>
      <c r="J42" s="9">
        <f t="shared" si="1"/>
        <v>53</v>
      </c>
      <c r="K42" s="20">
        <f>+'Tabla M'!$AC60/'Tabla M'!$AC59</f>
        <v>0.95468557692307676</v>
      </c>
      <c r="L42" s="20">
        <f>+'Tabla M'!$AC61/'Tabla M'!$AC59</f>
        <v>0.91080125125924516</v>
      </c>
      <c r="M42" s="20">
        <f>+'Tabla M'!$AC62/'Tabla M'!$AC59</f>
        <v>0.8683097455766996</v>
      </c>
      <c r="N42" s="20">
        <f>+'Tabla M'!$AC63/'Tabla M'!$AC59</f>
        <v>0.82718025068573864</v>
      </c>
      <c r="O42" s="20">
        <f>+'Tabla M'!$AC64/'Tabla M'!$AC59</f>
        <v>0.78738095014336962</v>
      </c>
      <c r="P42" s="20">
        <f>+'Tabla M'!$AC65/'Tabla M'!$AC59</f>
        <v>0.74885303747813325</v>
      </c>
      <c r="Q42" s="20">
        <f>PRODUCT(K42:K$52)</f>
        <v>0.57199822405919598</v>
      </c>
      <c r="R42" s="61"/>
      <c r="S42" s="62"/>
      <c r="T42" s="62"/>
      <c r="U42" s="62"/>
      <c r="V42" s="62"/>
      <c r="W42" s="62"/>
      <c r="Y42" s="60"/>
      <c r="Z42" s="60"/>
      <c r="AA42" s="60"/>
      <c r="AB42" s="60"/>
    </row>
    <row r="43" spans="1:28" x14ac:dyDescent="0.2">
      <c r="A43" s="9">
        <f t="shared" si="2"/>
        <v>54</v>
      </c>
      <c r="B43" s="20">
        <f>+'Tabla M'!$M61/'Tabla M'!$M60</f>
        <v>0.93742997595997091</v>
      </c>
      <c r="C43" s="20">
        <f>+'Tabla M'!$M62/'Tabla M'!$M60</f>
        <v>0.87808689343835777</v>
      </c>
      <c r="D43" s="20">
        <f>+'Tabla M'!$M63/'Tabla M'!$M60</f>
        <v>0.821809493053269</v>
      </c>
      <c r="E43" s="20">
        <f>+'Tabla M'!$M64/'Tabla M'!$M60</f>
        <v>0.76844569425322351</v>
      </c>
      <c r="F43" s="20">
        <f>+'Tabla M'!$M65/'Tabla M'!$M60</f>
        <v>0.71785214744542358</v>
      </c>
      <c r="G43" s="20">
        <f>+'Tabla M'!$M66/'Tabla M'!$M60</f>
        <v>0.6698938038708121</v>
      </c>
      <c r="H43" s="20">
        <f>PRODUCT(B43:B$52)</f>
        <v>0.50197967926952214</v>
      </c>
      <c r="I43" s="59"/>
      <c r="J43" s="9">
        <f t="shared" si="1"/>
        <v>54</v>
      </c>
      <c r="K43" s="20">
        <f>+'Tabla M'!$AC61/'Tabla M'!$AC60</f>
        <v>0.95403269230769205</v>
      </c>
      <c r="L43" s="20">
        <f>+'Tabla M'!$AC62/'Tabla M'!$AC60</f>
        <v>0.90952431519415655</v>
      </c>
      <c r="M43" s="20">
        <f>+'Tabla M'!$AC63/'Tabla M'!$AC60</f>
        <v>0.86644259710271943</v>
      </c>
      <c r="N43" s="20">
        <f>+'Tabla M'!$AC64/'Tabla M'!$AC60</f>
        <v>0.82475421141385119</v>
      </c>
      <c r="O43" s="20">
        <f>+'Tabla M'!$AC65/'Tabla M'!$AC60</f>
        <v>0.7843975603901594</v>
      </c>
      <c r="P43" s="20">
        <f>+'Tabla M'!$AC66/'Tabla M'!$AC60</f>
        <v>0.74523500373083373</v>
      </c>
      <c r="Q43" s="20">
        <f>PRODUCT(K43:K$52)</f>
        <v>0.59914828283331711</v>
      </c>
      <c r="R43" s="61"/>
      <c r="S43" s="62"/>
      <c r="T43" s="62"/>
      <c r="U43" s="62"/>
      <c r="V43" s="62"/>
      <c r="W43" s="62"/>
      <c r="Y43" s="60"/>
      <c r="Z43" s="60"/>
      <c r="AA43" s="60"/>
      <c r="AB43" s="60"/>
    </row>
    <row r="44" spans="1:28" x14ac:dyDescent="0.2">
      <c r="A44" s="9">
        <f t="shared" si="2"/>
        <v>55</v>
      </c>
      <c r="B44" s="20">
        <f>+'Tabla M'!$M62/'Tabla M'!$M61</f>
        <v>0.93669598365377305</v>
      </c>
      <c r="C44" s="20">
        <f>+'Tabla M'!$M63/'Tabla M'!$M61</f>
        <v>0.87666227251982076</v>
      </c>
      <c r="D44" s="20">
        <f>+'Tabla M'!$M64/'Tabla M'!$M61</f>
        <v>0.81973663522579399</v>
      </c>
      <c r="E44" s="20">
        <f>+'Tabla M'!$M65/'Tabla M'!$M61</f>
        <v>0.76576615411760263</v>
      </c>
      <c r="F44" s="20">
        <f>+'Tabla M'!$M66/'Tabla M'!$M61</f>
        <v>0.7146067664252046</v>
      </c>
      <c r="G44" s="20">
        <f>+'Tabla M'!$M67/'Tabla M'!$M61</f>
        <v>0.66612283152526608</v>
      </c>
      <c r="H44" s="20">
        <f>PRODUCT(B44:B$52)</f>
        <v>0.53548498783119469</v>
      </c>
      <c r="I44" s="59"/>
      <c r="J44" s="9">
        <f t="shared" si="1"/>
        <v>55</v>
      </c>
      <c r="K44" s="20">
        <f>+'Tabla M'!$AC62/'Tabla M'!$AC61</f>
        <v>0.95334711538461525</v>
      </c>
      <c r="L44" s="20">
        <f>+'Tabla M'!$AC63/'Tabla M'!$AC61</f>
        <v>0.90818962923261826</v>
      </c>
      <c r="M44" s="20">
        <f>+'Tabla M'!$AC64/'Tabla M'!$AC61</f>
        <v>0.86449260917764603</v>
      </c>
      <c r="N44" s="20">
        <f>+'Tabla M'!$AC65/'Tabla M'!$AC61</f>
        <v>0.82219148957337573</v>
      </c>
      <c r="O44" s="20">
        <f>+'Tabla M'!$AC66/'Tabla M'!$AC61</f>
        <v>0.78114199831894493</v>
      </c>
      <c r="P44" s="20">
        <f>+'Tabla M'!$AC67/'Tabla M'!$AC61</f>
        <v>0.74124441965672927</v>
      </c>
      <c r="Q44" s="20">
        <f>PRODUCT(K44:K$52)</f>
        <v>0.62801651103176381</v>
      </c>
      <c r="R44" s="61"/>
      <c r="S44" s="62"/>
      <c r="T44" s="62"/>
      <c r="U44" s="62"/>
      <c r="V44" s="62"/>
      <c r="W44" s="62"/>
      <c r="Y44" s="60"/>
      <c r="Z44" s="60"/>
      <c r="AA44" s="60"/>
      <c r="AB44" s="60"/>
    </row>
    <row r="45" spans="1:28" x14ac:dyDescent="0.2">
      <c r="A45" s="9">
        <f t="shared" si="2"/>
        <v>56</v>
      </c>
      <c r="B45" s="20">
        <f>+'Tabla M'!$M63/'Tabla M'!$M62</f>
        <v>0.93590907596317574</v>
      </c>
      <c r="C45" s="20">
        <f>+'Tabla M'!$M64/'Tabla M'!$M62</f>
        <v>0.87513627637031666</v>
      </c>
      <c r="D45" s="20">
        <f>+'Tabla M'!$M65/'Tabla M'!$M62</f>
        <v>0.81751834904915044</v>
      </c>
      <c r="E45" s="20">
        <f>+'Tabla M'!$M66/'Tabla M'!$M62</f>
        <v>0.76290149514438577</v>
      </c>
      <c r="F45" s="20">
        <f>+'Tabla M'!$M67/'Tabla M'!$M62</f>
        <v>0.71114090713501144</v>
      </c>
      <c r="G45" s="20">
        <f>+'Tabla M'!$M68/'Tabla M'!$M62</f>
        <v>0.6621003197386871</v>
      </c>
      <c r="H45" s="20">
        <f>PRODUCT(B45:B$52)</f>
        <v>0.57167426483716366</v>
      </c>
      <c r="I45" s="59"/>
      <c r="J45" s="9">
        <f t="shared" si="1"/>
        <v>56</v>
      </c>
      <c r="K45" s="20">
        <f>+'Tabla M'!$AC63/'Tabla M'!$AC62</f>
        <v>0.95263269230769232</v>
      </c>
      <c r="L45" s="20">
        <f>+'Tabla M'!$AC64/'Tabla M'!$AC62</f>
        <v>0.90679731991309165</v>
      </c>
      <c r="M45" s="20">
        <f>+'Tabla M'!$AC65/'Tabla M'!$AC62</f>
        <v>0.86242615759284424</v>
      </c>
      <c r="N45" s="20">
        <f>+'Tabla M'!$AC66/'Tabla M'!$AC62</f>
        <v>0.81936787316317994</v>
      </c>
      <c r="O45" s="20">
        <f>+'Tabla M'!$AC67/'Tabla M'!$AC62</f>
        <v>0.77751787118764604</v>
      </c>
      <c r="P45" s="20">
        <f>+'Tabla M'!$AC68/'Tabla M'!$AC62</f>
        <v>0.73681780108432338</v>
      </c>
      <c r="Q45" s="20">
        <f>PRODUCT(K45:K$52)</f>
        <v>0.6587490546697663</v>
      </c>
      <c r="R45" s="61"/>
      <c r="S45" s="62"/>
      <c r="T45" s="62"/>
      <c r="U45" s="62"/>
      <c r="V45" s="62"/>
      <c r="W45" s="62"/>
      <c r="Y45" s="60"/>
      <c r="Z45" s="60"/>
      <c r="AA45" s="60"/>
      <c r="AB45" s="60"/>
    </row>
    <row r="46" spans="1:28" x14ac:dyDescent="0.2">
      <c r="A46" s="9">
        <f t="shared" si="2"/>
        <v>57</v>
      </c>
      <c r="B46" s="20">
        <f>+'Tabla M'!$M64/'Tabla M'!$M63</f>
        <v>0.93506548749907592</v>
      </c>
      <c r="C46" s="20">
        <f>+'Tabla M'!$M65/'Tabla M'!$M63</f>
        <v>0.87350189248652665</v>
      </c>
      <c r="D46" s="20">
        <f>+'Tabla M'!$M66/'Tabla M'!$M63</f>
        <v>0.81514488398272877</v>
      </c>
      <c r="E46" s="20">
        <f>+'Tabla M'!$M67/'Tabla M'!$M63</f>
        <v>0.75983973806766669</v>
      </c>
      <c r="F46" s="20">
        <f>+'Tabla M'!$M68/'Tabla M'!$M63</f>
        <v>0.70744085803131807</v>
      </c>
      <c r="G46" s="20">
        <f>+'Tabla M'!$M69/'Tabla M'!$M63</f>
        <v>0.65781132212792015</v>
      </c>
      <c r="H46" s="20">
        <f>PRODUCT(B46:B$52)</f>
        <v>0.61082243940078718</v>
      </c>
      <c r="I46" s="59"/>
      <c r="J46" s="9">
        <f t="shared" si="1"/>
        <v>57</v>
      </c>
      <c r="K46" s="20">
        <f>+'Tabla M'!$AC64/'Tabla M'!$AC63</f>
        <v>0.95188557692307685</v>
      </c>
      <c r="L46" s="20">
        <f>+'Tabla M'!$AC65/'Tabla M'!$AC63</f>
        <v>0.90530816814996296</v>
      </c>
      <c r="M46" s="20">
        <f>+'Tabla M'!$AC66/'Tabla M'!$AC63</f>
        <v>0.86010891687782953</v>
      </c>
      <c r="N46" s="20">
        <f>+'Tabla M'!$AC67/'Tabla M'!$AC63</f>
        <v>0.81617802692048946</v>
      </c>
      <c r="O46" s="20">
        <f>+'Tabla M'!$AC68/'Tabla M'!$AC63</f>
        <v>0.77345424635745907</v>
      </c>
      <c r="P46" s="20">
        <f>+'Tabla M'!$AC69/'Tabla M'!$AC63</f>
        <v>0.7319085977379719</v>
      </c>
      <c r="Q46" s="20">
        <f>PRODUCT(K46:K$52)</f>
        <v>0.69150372435150054</v>
      </c>
      <c r="R46" s="61"/>
      <c r="S46" s="62"/>
      <c r="T46" s="62"/>
      <c r="U46" s="62"/>
      <c r="V46" s="62"/>
      <c r="W46" s="62"/>
      <c r="Y46" s="60"/>
      <c r="Z46" s="60"/>
      <c r="AA46" s="60"/>
      <c r="AB46" s="60"/>
    </row>
    <row r="47" spans="1:28" x14ac:dyDescent="0.2">
      <c r="A47" s="9">
        <f t="shared" si="2"/>
        <v>58</v>
      </c>
      <c r="B47" s="20">
        <f>+'Tabla M'!$M65/'Tabla M'!$M64</f>
        <v>0.93416119423121147</v>
      </c>
      <c r="C47" s="20">
        <f>+'Tabla M'!$M66/'Tabla M'!$M64</f>
        <v>0.87175165256383635</v>
      </c>
      <c r="D47" s="20">
        <f>+'Tabla M'!$M67/'Tabla M'!$M64</f>
        <v>0.81260590645895014</v>
      </c>
      <c r="E47" s="20">
        <f>+'Tabla M'!$M68/'Tabla M'!$M64</f>
        <v>0.75656824841588133</v>
      </c>
      <c r="F47" s="20">
        <f>+'Tabla M'!$M69/'Tabla M'!$M64</f>
        <v>0.70349224832081092</v>
      </c>
      <c r="G47" s="20">
        <f>+'Tabla M'!$M70/'Tabla M'!$M64</f>
        <v>0.65324027842637145</v>
      </c>
      <c r="H47" s="20">
        <f>PRODUCT(B47:B$52)</f>
        <v>0.65324027842637145</v>
      </c>
      <c r="I47" s="59"/>
      <c r="J47" s="9">
        <f t="shared" si="1"/>
        <v>58</v>
      </c>
      <c r="K47" s="20">
        <f>+'Tabla M'!$AC65/'Tabla M'!$AC64</f>
        <v>0.95106826923076926</v>
      </c>
      <c r="L47" s="20">
        <f>+'Tabla M'!$AC66/'Tabla M'!$AC64</f>
        <v>0.90358435691198224</v>
      </c>
      <c r="M47" s="20">
        <f>+'Tabla M'!$AC67/'Tabla M'!$AC64</f>
        <v>0.85743291705158997</v>
      </c>
      <c r="N47" s="20">
        <f>+'Tabla M'!$AC68/'Tabla M'!$AC64</f>
        <v>0.81254960166285084</v>
      </c>
      <c r="O47" s="20">
        <f>+'Tabla M'!$AC69/'Tabla M'!$AC64</f>
        <v>0.76890396858814725</v>
      </c>
      <c r="P47" s="20">
        <f>+'Tabla M'!$AC70/'Tabla M'!$AC64</f>
        <v>0.72645677286838628</v>
      </c>
      <c r="Q47" s="20">
        <f>PRODUCT(K47:K$52)</f>
        <v>0.7264567728683865</v>
      </c>
      <c r="R47" s="61"/>
      <c r="S47" s="62"/>
      <c r="T47" s="62"/>
      <c r="U47" s="62"/>
      <c r="V47" s="62"/>
      <c r="W47" s="62"/>
      <c r="Y47" s="60"/>
      <c r="Z47" s="60"/>
      <c r="AA47" s="60"/>
      <c r="AB47" s="60"/>
    </row>
    <row r="48" spans="1:28" x14ac:dyDescent="0.2">
      <c r="A48" s="9">
        <f t="shared" si="2"/>
        <v>59</v>
      </c>
      <c r="B48" s="20">
        <f>+'Tabla M'!$M66/'Tabla M'!$M65</f>
        <v>0.93319189230640609</v>
      </c>
      <c r="C48" s="20">
        <f>+'Tabla M'!$M67/'Tabla M'!$M65</f>
        <v>0.86987760942874759</v>
      </c>
      <c r="D48" s="20">
        <f>+'Tabla M'!$M68/'Tabla M'!$M65</f>
        <v>0.8098904697475855</v>
      </c>
      <c r="E48" s="20">
        <f>+'Tabla M'!$M69/'Tabla M'!$M65</f>
        <v>0.75307372289186714</v>
      </c>
      <c r="F48" s="20">
        <f>+'Tabla M'!$M70/'Tabla M'!$M65</f>
        <v>0.69928004123953147</v>
      </c>
      <c r="G48" s="20">
        <f>+'Tabla M'!$M71/'Tabla M'!$M65</f>
        <v>0.64837103348888703</v>
      </c>
      <c r="H48" s="20">
        <f>PRODUCT(B48:B$52)</f>
        <v>0.69928004123953147</v>
      </c>
      <c r="I48" s="59"/>
      <c r="J48" s="9">
        <f t="shared" si="1"/>
        <v>59</v>
      </c>
      <c r="K48" s="20">
        <f>+'Tabla M'!$AC66/'Tabla M'!$AC65</f>
        <v>0.95007307692307685</v>
      </c>
      <c r="L48" s="20">
        <f>+'Tabla M'!$AC67/'Tabla M'!$AC65</f>
        <v>0.90154718098742559</v>
      </c>
      <c r="M48" s="20">
        <f>+'Tabla M'!$AC68/'Tabla M'!$AC65</f>
        <v>0.85435465355189144</v>
      </c>
      <c r="N48" s="20">
        <f>+'Tabla M'!$AC69/'Tabla M'!$AC65</f>
        <v>0.80846348623326714</v>
      </c>
      <c r="O48" s="20">
        <f>+'Tabla M'!$AC70/'Tabla M'!$AC65</f>
        <v>0.76383241494950693</v>
      </c>
      <c r="P48" s="20">
        <f>+'Tabla M'!$AC71/'Tabla M'!$AC65</f>
        <v>0.72036374045067364</v>
      </c>
      <c r="Q48" s="20">
        <f>PRODUCT(K48:K$52)</f>
        <v>0.76383241494950693</v>
      </c>
      <c r="R48" s="61"/>
      <c r="S48" s="62"/>
      <c r="T48" s="62"/>
      <c r="U48" s="62"/>
      <c r="V48" s="62"/>
      <c r="W48" s="62"/>
      <c r="Y48" s="60"/>
      <c r="Z48" s="60"/>
      <c r="AA48" s="60"/>
      <c r="AB48" s="60"/>
    </row>
    <row r="49" spans="1:28" x14ac:dyDescent="0.2">
      <c r="A49" s="9">
        <f t="shared" si="2"/>
        <v>60</v>
      </c>
      <c r="B49" s="20">
        <f>+'Tabla M'!$M67/'Tabla M'!$M66</f>
        <v>0.93215298654044698</v>
      </c>
      <c r="C49" s="20">
        <f>+'Tabla M'!$M68/'Tabla M'!$M66</f>
        <v>0.86787130966807036</v>
      </c>
      <c r="D49" s="20">
        <f>+'Tabla M'!$M69/'Tabla M'!$M66</f>
        <v>0.80698699710155797</v>
      </c>
      <c r="E49" s="20">
        <f>+'Tabla M'!$M70/'Tabla M'!$M66</f>
        <v>0.74934217389227864</v>
      </c>
      <c r="F49" s="20">
        <f>+'Tabla M'!$M71/'Tabla M'!$M66</f>
        <v>0.69478854117176536</v>
      </c>
      <c r="G49" s="20">
        <f>+'Tabla M'!$M72/'Tabla M'!$M66</f>
        <v>0.64318686945829018</v>
      </c>
      <c r="H49" s="20">
        <f>PRODUCT(B49:B$52)</f>
        <v>0.74934217389227864</v>
      </c>
      <c r="I49" s="59"/>
      <c r="J49" s="9">
        <f t="shared" si="1"/>
        <v>60</v>
      </c>
      <c r="K49" s="20">
        <f>+'Tabla M'!$AC67/'Tabla M'!$AC66</f>
        <v>0.94892403846153817</v>
      </c>
      <c r="L49" s="20">
        <f>+'Tabla M'!$AC68/'Tabla M'!$AC66</f>
        <v>0.89925151475591669</v>
      </c>
      <c r="M49" s="20">
        <f>+'Tabla M'!$AC69/'Tabla M'!$AC66</f>
        <v>0.85094873843975349</v>
      </c>
      <c r="N49" s="20">
        <f>+'Tabla M'!$AC70/'Tabla M'!$AC66</f>
        <v>0.80397227697817497</v>
      </c>
      <c r="O49" s="20">
        <f>+'Tabla M'!$AC71/'Tabla M'!$AC66</f>
        <v>0.75821929696571999</v>
      </c>
      <c r="P49" s="20">
        <f>+'Tabla M'!$AC72/'Tabla M'!$AC66</f>
        <v>0.71355726414637366</v>
      </c>
      <c r="Q49" s="20">
        <f>PRODUCT(K49:K$52)</f>
        <v>0.80397227697817508</v>
      </c>
      <c r="R49" s="61"/>
      <c r="S49" s="62"/>
      <c r="T49" s="62"/>
      <c r="U49" s="62"/>
      <c r="V49" s="62"/>
      <c r="W49" s="62"/>
      <c r="Y49" s="60"/>
      <c r="Z49" s="60"/>
      <c r="AA49" s="60"/>
      <c r="AB49" s="60"/>
    </row>
    <row r="50" spans="1:28" x14ac:dyDescent="0.2">
      <c r="A50" s="9">
        <f t="shared" si="2"/>
        <v>61</v>
      </c>
      <c r="B50" s="20">
        <f>+'Tabla M'!$M68/'Tabla M'!$M67</f>
        <v>0.93103956346162775</v>
      </c>
      <c r="C50" s="20">
        <f>+'Tabla M'!$M69/'Tabla M'!$M67</f>
        <v>0.86572376933165796</v>
      </c>
      <c r="D50" s="20">
        <f>+'Tabla M'!$M70/'Tabla M'!$M67</f>
        <v>0.80388325168957009</v>
      </c>
      <c r="E50" s="20">
        <f>+'Tabla M'!$M71/'Tabla M'!$M67</f>
        <v>0.74535891769265694</v>
      </c>
      <c r="F50" s="20">
        <f>+'Tabla M'!$M72/'Tabla M'!$M67</f>
        <v>0.6900014040027771</v>
      </c>
      <c r="G50" s="20">
        <f>+'Tabla M'!$M73/'Tabla M'!$M67</f>
        <v>0.63767053977950694</v>
      </c>
      <c r="H50" s="20">
        <f>PRODUCT(B50:B$52)</f>
        <v>0.8038832516895702</v>
      </c>
      <c r="I50" s="59"/>
      <c r="J50" s="9">
        <f t="shared" si="1"/>
        <v>61</v>
      </c>
      <c r="K50" s="20">
        <f>+'Tabla M'!$AC68/'Tabla M'!$AC67</f>
        <v>0.94765384615384596</v>
      </c>
      <c r="L50" s="20">
        <f>+'Tabla M'!$AC69/'Tabla M'!$AC67</f>
        <v>0.89675116653106501</v>
      </c>
      <c r="M50" s="20">
        <f>+'Tabla M'!$AC70/'Tabla M'!$AC67</f>
        <v>0.84724619083486485</v>
      </c>
      <c r="N50" s="20">
        <f>+'Tabla M'!$AC71/'Tabla M'!$AC67</f>
        <v>0.79903055063817119</v>
      </c>
      <c r="O50" s="20">
        <f>+'Tabla M'!$AC72/'Tabla M'!$AC67</f>
        <v>0.75196457801115713</v>
      </c>
      <c r="P50" s="20">
        <f>+'Tabla M'!$AC73/'Tabla M'!$AC67</f>
        <v>0.70594796105119162</v>
      </c>
      <c r="Q50" s="20">
        <f>PRODUCT(K50:K$52)</f>
        <v>0.84724619083486497</v>
      </c>
      <c r="R50" s="61"/>
      <c r="S50" s="62"/>
      <c r="T50" s="62"/>
      <c r="U50" s="62"/>
      <c r="V50" s="62"/>
      <c r="W50" s="62"/>
      <c r="Y50" s="60"/>
      <c r="Z50" s="60"/>
      <c r="AA50" s="60"/>
      <c r="AB50" s="60"/>
    </row>
    <row r="51" spans="1:28" x14ac:dyDescent="0.2">
      <c r="A51" s="9">
        <f t="shared" si="2"/>
        <v>62</v>
      </c>
      <c r="B51" s="20">
        <f>+'Tabla M'!$M69/'Tabla M'!$M68</f>
        <v>0.92984638172933909</v>
      </c>
      <c r="C51" s="20">
        <f>+'Tabla M'!$M70/'Tabla M'!$M68</f>
        <v>0.86342544746510297</v>
      </c>
      <c r="D51" s="20">
        <f>+'Tabla M'!$M71/'Tabla M'!$M68</f>
        <v>0.80056632064205124</v>
      </c>
      <c r="E51" s="20">
        <f>+'Tabla M'!$M72/'Tabla M'!$M68</f>
        <v>0.74110857484652437</v>
      </c>
      <c r="F51" s="20">
        <f>+'Tabla M'!$M73/'Tabla M'!$M68</f>
        <v>0.6849016570344576</v>
      </c>
      <c r="G51" s="20">
        <f>+'Tabla M'!$M74/'Tabla M'!$M68</f>
        <v>0.63180432415919552</v>
      </c>
      <c r="H51" s="20">
        <f>PRODUCT(B51:B$52)</f>
        <v>0.86342544746510308</v>
      </c>
      <c r="I51" s="59"/>
      <c r="J51" s="9">
        <f t="shared" si="1"/>
        <v>62</v>
      </c>
      <c r="K51" s="20">
        <f>+'Tabla M'!$AC69/'Tabla M'!$AC68</f>
        <v>0.94628557692307702</v>
      </c>
      <c r="L51" s="20">
        <f>+'Tabla M'!$AC70/'Tabla M'!$AC68</f>
        <v>0.89404606362703398</v>
      </c>
      <c r="M51" s="20">
        <f>+'Tabla M'!$AC71/'Tabla M'!$AC68</f>
        <v>0.84316710566956676</v>
      </c>
      <c r="N51" s="20">
        <f>+'Tabla M'!$AC72/'Tabla M'!$AC68</f>
        <v>0.79350132019522257</v>
      </c>
      <c r="O51" s="20">
        <f>+'Tabla M'!$AC73/'Tabla M'!$AC68</f>
        <v>0.74494285430946816</v>
      </c>
      <c r="P51" s="20">
        <f>+'Tabla M'!$AC74/'Tabla M'!$AC68</f>
        <v>0.69744128668794236</v>
      </c>
      <c r="Q51" s="20">
        <f>PRODUCT(K51:K$52)</f>
        <v>0.89404606362703409</v>
      </c>
      <c r="R51" s="61"/>
      <c r="S51" s="62"/>
      <c r="T51" s="62"/>
      <c r="U51" s="62"/>
      <c r="V51" s="62"/>
      <c r="W51" s="62"/>
      <c r="Y51" s="60"/>
      <c r="Z51" s="60"/>
      <c r="AA51" s="60"/>
      <c r="AB51" s="60"/>
    </row>
    <row r="52" spans="1:28" x14ac:dyDescent="0.2">
      <c r="A52" s="9">
        <f t="shared" si="2"/>
        <v>63</v>
      </c>
      <c r="B52" s="20">
        <f>+'Tabla M'!$M70/'Tabla M'!$M69</f>
        <v>0.92856784134524928</v>
      </c>
      <c r="C52" s="20">
        <f>+'Tabla M'!$M71/'Tabla M'!$M69</f>
        <v>0.86096621589595124</v>
      </c>
      <c r="D52" s="20">
        <f>+'Tabla M'!$M72/'Tabla M'!$M69</f>
        <v>0.79702259363337202</v>
      </c>
      <c r="E52" s="20">
        <f>+'Tabla M'!$M73/'Tabla M'!$M69</f>
        <v>0.73657506281916119</v>
      </c>
      <c r="F52" s="20">
        <f>+'Tabla M'!$M74/'Tabla M'!$M69</f>
        <v>0.67947172411872858</v>
      </c>
      <c r="G52" s="20">
        <f>+'Tabla M'!$M75/'Tabla M'!$M69</f>
        <v>0.62557009138603814</v>
      </c>
      <c r="H52" s="20">
        <f>PRODUCT(B52:B$52)</f>
        <v>0.92856784134524928</v>
      </c>
      <c r="I52" s="59"/>
      <c r="J52" s="9">
        <f t="shared" si="1"/>
        <v>63</v>
      </c>
      <c r="K52" s="20">
        <f>+'Tabla M'!$AC70/'Tabla M'!$AC69</f>
        <v>0.94479519230769227</v>
      </c>
      <c r="L52" s="20">
        <f>+'Tabla M'!$AC71/'Tabla M'!$AC69</f>
        <v>0.89102816975314347</v>
      </c>
      <c r="M52" s="20">
        <f>+'Tabla M'!$AC72/'Tabla M'!$AC69</f>
        <v>0.83854318352326096</v>
      </c>
      <c r="N52" s="20">
        <f>+'Tabla M'!$AC73/'Tabla M'!$AC69</f>
        <v>0.78722837214925045</v>
      </c>
      <c r="O52" s="20">
        <f>+'Tabla M'!$AC74/'Tabla M'!$AC69</f>
        <v>0.73703045221901009</v>
      </c>
      <c r="P52" s="20">
        <f>+'Tabla M'!$AC75/'Tabla M'!$AC69</f>
        <v>0.68799808401888629</v>
      </c>
      <c r="Q52" s="20">
        <f>PRODUCT(K52:K$52)</f>
        <v>0.94479519230769227</v>
      </c>
      <c r="R52" s="61"/>
      <c r="S52" s="62"/>
      <c r="T52" s="62"/>
      <c r="U52" s="62"/>
      <c r="V52" s="62"/>
      <c r="W52" s="62"/>
      <c r="Y52" s="60"/>
      <c r="Z52" s="60"/>
      <c r="AA52" s="60"/>
      <c r="AB52" s="60"/>
    </row>
    <row r="53" spans="1:28" x14ac:dyDescent="0.2">
      <c r="A53" s="9">
        <f t="shared" si="2"/>
        <v>64</v>
      </c>
      <c r="B53" s="20">
        <f>+'Tabla M'!$M71/'Tabla M'!$M70</f>
        <v>0.9271979682697592</v>
      </c>
      <c r="C53" s="20">
        <f>+'Tabla M'!$M72/'Tabla M'!$M70</f>
        <v>0.85833533980532539</v>
      </c>
      <c r="D53" s="20">
        <f>+'Tabla M'!$M73/'Tabla M'!$M70</f>
        <v>0.79323774744563491</v>
      </c>
      <c r="E53" s="20">
        <f>+'Tabla M'!$M74/'Tabla M'!$M70</f>
        <v>0.73174160665994392</v>
      </c>
      <c r="F53" s="20">
        <f>+'Tabla M'!$M75/'Tabla M'!$M70</f>
        <v>0.67369347023665227</v>
      </c>
      <c r="G53" s="20">
        <f>+'Tabla M'!$M76/'Tabla M'!$M70</f>
        <v>0.61894938240985853</v>
      </c>
      <c r="H53" s="20">
        <f>+'Tabla M'!$M$70/'Tabla M'!$M$70</f>
        <v>1</v>
      </c>
      <c r="I53" s="59"/>
      <c r="J53" s="9">
        <f t="shared" si="1"/>
        <v>64</v>
      </c>
      <c r="K53" s="20">
        <f>+'Tabla M'!$AC71/'Tabla M'!$AC70</f>
        <v>0.94309134615384616</v>
      </c>
      <c r="L53" s="20">
        <f>+'Tabla M'!$AC72/'Tabla M'!$AC70</f>
        <v>0.88753963859097618</v>
      </c>
      <c r="M53" s="20">
        <f>+'Tabla M'!$AC73/'Tabla M'!$AC70</f>
        <v>0.83322647972670161</v>
      </c>
      <c r="N53" s="20">
        <f>+'Tabla M'!$AC74/'Tabla M'!$AC70</f>
        <v>0.78009547277520519</v>
      </c>
      <c r="O53" s="20">
        <f>+'Tabla M'!$AC75/'Tabla M'!$AC70</f>
        <v>0.72819812126523331</v>
      </c>
      <c r="P53" s="20">
        <f>+'Tabla M'!$AC76/'Tabla M'!$AC70</f>
        <v>0.6774798223096109</v>
      </c>
      <c r="Q53" s="20">
        <f>+'Tabla M'!$M$70/'Tabla M'!$M$70</f>
        <v>1</v>
      </c>
      <c r="R53" s="61"/>
      <c r="S53" s="62"/>
      <c r="T53" s="62"/>
      <c r="U53" s="62"/>
      <c r="V53" s="62"/>
      <c r="W53" s="62"/>
      <c r="Y53" s="60"/>
      <c r="Z53" s="60"/>
      <c r="AA53" s="60"/>
      <c r="AB53" s="60"/>
    </row>
    <row r="54" spans="1:28" x14ac:dyDescent="0.2">
      <c r="A54" s="9">
        <f t="shared" si="2"/>
        <v>65</v>
      </c>
      <c r="B54" s="20">
        <f>+'Tabla M'!$M72/'Tabla M'!$M71</f>
        <v>0.92573039326980178</v>
      </c>
      <c r="C54" s="20">
        <f>+'Tabla M'!$M73/'Tabla M'!$M71</f>
        <v>0.85552144697414834</v>
      </c>
      <c r="D54" s="20">
        <f>+'Tabla M'!$M74/'Tabla M'!$M71</f>
        <v>0.78919673219888986</v>
      </c>
      <c r="E54" s="20">
        <f>+'Tabla M'!$M75/'Tabla M'!$M71</f>
        <v>0.72659075331434264</v>
      </c>
      <c r="F54" s="20">
        <f>+'Tabla M'!$M76/'Tabla M'!$M71</f>
        <v>0.66754825138894314</v>
      </c>
      <c r="G54" s="20">
        <f>+'Tabla M'!$M77/'Tabla M'!$M71</f>
        <v>0.61192351023790359</v>
      </c>
      <c r="H54" s="20"/>
      <c r="I54" s="59"/>
      <c r="J54" s="9">
        <f t="shared" si="1"/>
        <v>65</v>
      </c>
      <c r="K54" s="20">
        <f>+'Tabla M'!$AC72/'Tabla M'!$AC71</f>
        <v>0.94109615384615364</v>
      </c>
      <c r="L54" s="20">
        <f>+'Tabla M'!$AC73/'Tabla M'!$AC71</f>
        <v>0.88350559373150861</v>
      </c>
      <c r="M54" s="20">
        <f>+'Tabla M'!$AC74/'Tabla M'!$AC71</f>
        <v>0.82716851973737504</v>
      </c>
      <c r="N54" s="20">
        <f>+'Tabla M'!$AC75/'Tabla M'!$AC71</f>
        <v>0.77213954325315437</v>
      </c>
      <c r="O54" s="20">
        <f>+'Tabla M'!$AC76/'Tabla M'!$AC71</f>
        <v>0.71836076650744063</v>
      </c>
      <c r="P54" s="20">
        <f>+'Tabla M'!$AC77/'Tabla M'!$AC71</f>
        <v>0.6657919544922335</v>
      </c>
      <c r="Q54" s="20"/>
      <c r="R54" s="61"/>
      <c r="S54" s="62"/>
      <c r="T54" s="62"/>
      <c r="U54" s="62"/>
      <c r="V54" s="62"/>
      <c r="W54" s="62"/>
    </row>
    <row r="55" spans="1:28" x14ac:dyDescent="0.2">
      <c r="A55" s="9">
        <f t="shared" si="2"/>
        <v>66</v>
      </c>
      <c r="B55" s="20">
        <f>+'Tabla M'!$M73/'Tabla M'!$M72</f>
        <v>0.92415832211399451</v>
      </c>
      <c r="C55" s="20">
        <f>+'Tabla M'!$M74/'Tabla M'!$M72</f>
        <v>0.8525125003310553</v>
      </c>
      <c r="D55" s="20">
        <f>+'Tabla M'!$M75/'Tabla M'!$M72</f>
        <v>0.78488376161868068</v>
      </c>
      <c r="E55" s="20">
        <f>+'Tabla M'!$M76/'Tabla M'!$M72</f>
        <v>0.72110439091350853</v>
      </c>
      <c r="F55" s="20">
        <f>+'Tabla M'!$M77/'Tabla M'!$M72</f>
        <v>0.66101698149556165</v>
      </c>
      <c r="G55" s="20">
        <f>+'Tabla M'!$M78/'Tabla M'!$M72</f>
        <v>0.60385237658050062</v>
      </c>
      <c r="H55" s="20"/>
      <c r="I55" s="59"/>
      <c r="J55" s="9">
        <f t="shared" si="1"/>
        <v>66</v>
      </c>
      <c r="K55" s="20">
        <f>+'Tabla M'!$AC73/'Tabla M'!$AC72</f>
        <v>0.93880480769230767</v>
      </c>
      <c r="L55" s="20">
        <f>+'Tabla M'!$AC74/'Tabla M'!$AC72</f>
        <v>0.87894155805103524</v>
      </c>
      <c r="M55" s="20">
        <f>+'Tabla M'!$AC75/'Tabla M'!$AC72</f>
        <v>0.82046828062946309</v>
      </c>
      <c r="N55" s="20">
        <f>+'Tabla M'!$AC76/'Tabla M'!$AC72</f>
        <v>0.76332345379542921</v>
      </c>
      <c r="O55" s="20">
        <f>+'Tabla M'!$AC77/'Tabla M'!$AC72</f>
        <v>0.707464324204511</v>
      </c>
      <c r="P55" s="20">
        <f>+'Tabla M'!$AC78/'Tabla M'!$AC72</f>
        <v>0.65303854954013152</v>
      </c>
      <c r="Q55" s="20"/>
      <c r="R55" s="61"/>
      <c r="S55" s="62"/>
      <c r="T55" s="62"/>
      <c r="U55" s="62"/>
      <c r="V55" s="62"/>
      <c r="W55" s="62"/>
    </row>
    <row r="56" spans="1:28" x14ac:dyDescent="0.2">
      <c r="A56" s="9">
        <f t="shared" si="2"/>
        <v>67</v>
      </c>
      <c r="B56" s="20">
        <f>+'Tabla M'!$M74/'Tabla M'!$M73</f>
        <v>0.92247451538492797</v>
      </c>
      <c r="C56" s="20">
        <f>+'Tabla M'!$M75/'Tabla M'!$M73</f>
        <v>0.84929577848011373</v>
      </c>
      <c r="D56" s="20">
        <f>+'Tabla M'!$M76/'Tabla M'!$M73</f>
        <v>0.78028231057206299</v>
      </c>
      <c r="E56" s="20">
        <f>+'Tabla M'!$M77/'Tabla M'!$M73</f>
        <v>0.71526378725184003</v>
      </c>
      <c r="F56" s="20">
        <f>+'Tabla M'!$M78/'Tabla M'!$M73</f>
        <v>0.65340793036327349</v>
      </c>
      <c r="G56" s="20">
        <f>+'Tabla M'!$M79/'Tabla M'!$M73</f>
        <v>0.59467096227204008</v>
      </c>
      <c r="H56" s="20"/>
      <c r="I56" s="59"/>
      <c r="J56" s="9">
        <f t="shared" si="1"/>
        <v>67</v>
      </c>
      <c r="K56" s="20">
        <f>+'Tabla M'!$AC74/'Tabla M'!$AC73</f>
        <v>0.93623461538461517</v>
      </c>
      <c r="L56" s="20">
        <f>+'Tabla M'!$AC75/'Tabla M'!$AC73</f>
        <v>0.87394980714497017</v>
      </c>
      <c r="M56" s="20">
        <f>+'Tabla M'!$AC76/'Tabla M'!$AC73</f>
        <v>0.81308004341367601</v>
      </c>
      <c r="N56" s="20">
        <f>+'Tabla M'!$AC77/'Tabla M'!$AC73</f>
        <v>0.75357978400594394</v>
      </c>
      <c r="O56" s="20">
        <f>+'Tabla M'!$AC78/'Tabla M'!$AC73</f>
        <v>0.6956063115456097</v>
      </c>
      <c r="P56" s="20">
        <f>+'Tabla M'!$AC79/'Tabla M'!$AC73</f>
        <v>0.6395384362783656</v>
      </c>
      <c r="Q56" s="20"/>
      <c r="R56" s="61"/>
      <c r="S56" s="62"/>
      <c r="T56" s="62"/>
      <c r="U56" s="62"/>
      <c r="V56" s="62"/>
      <c r="W56" s="62"/>
    </row>
    <row r="57" spans="1:28" x14ac:dyDescent="0.2">
      <c r="A57" s="9">
        <f t="shared" si="2"/>
        <v>68</v>
      </c>
      <c r="B57" s="20">
        <f>+'Tabla M'!$M75/'Tabla M'!$M74</f>
        <v>0.92067126442590297</v>
      </c>
      <c r="C57" s="20">
        <f>+'Tabla M'!$M76/'Tabla M'!$M74</f>
        <v>0.8458578503347256</v>
      </c>
      <c r="D57" s="20">
        <f>+'Tabla M'!$M77/'Tabla M'!$M74</f>
        <v>0.77537511912009449</v>
      </c>
      <c r="E57" s="20">
        <f>+'Tabla M'!$M78/'Tabla M'!$M74</f>
        <v>0.70832084731427081</v>
      </c>
      <c r="F57" s="20">
        <f>+'Tabla M'!$M79/'Tabla M'!$M74</f>
        <v>0.64464757817607266</v>
      </c>
      <c r="G57" s="20">
        <f>+'Tabla M'!$M80/'Tabla M'!$M74</f>
        <v>0.5843164586915266</v>
      </c>
      <c r="H57" s="20"/>
      <c r="I57" s="59"/>
      <c r="J57" s="9">
        <f t="shared" si="1"/>
        <v>68</v>
      </c>
      <c r="K57" s="20">
        <f>+'Tabla M'!$AC75/'Tabla M'!$AC74</f>
        <v>0.93347307692307702</v>
      </c>
      <c r="L57" s="20">
        <f>+'Tabla M'!$AC76/'Tabla M'!$AC74</f>
        <v>0.86845757468565088</v>
      </c>
      <c r="M57" s="20">
        <f>+'Tabla M'!$AC77/'Tabla M'!$AC74</f>
        <v>0.80490485143658719</v>
      </c>
      <c r="N57" s="20">
        <f>+'Tabla M'!$AC78/'Tabla M'!$AC74</f>
        <v>0.74298290205799244</v>
      </c>
      <c r="O57" s="20">
        <f>+'Tabla M'!$AC79/'Tabla M'!$AC74</f>
        <v>0.68309633693220839</v>
      </c>
      <c r="P57" s="20">
        <f>+'Tabla M'!$AC80/'Tabla M'!$AC74</f>
        <v>0.62563151441118714</v>
      </c>
      <c r="Q57" s="20"/>
      <c r="R57" s="61"/>
      <c r="S57" s="62"/>
      <c r="T57" s="62"/>
      <c r="U57" s="62"/>
      <c r="V57" s="62"/>
      <c r="W57" s="62"/>
    </row>
    <row r="58" spans="1:28" x14ac:dyDescent="0.2">
      <c r="A58" s="9">
        <f t="shared" si="2"/>
        <v>69</v>
      </c>
      <c r="B58" s="20">
        <f>+'Tabla M'!$M76/'Tabla M'!$M75</f>
        <v>0.91874036153628813</v>
      </c>
      <c r="C58" s="20">
        <f>+'Tabla M'!$M77/'Tabla M'!$M75</f>
        <v>0.84218455498726819</v>
      </c>
      <c r="D58" s="20">
        <f>+'Tabla M'!$M78/'Tabla M'!$M75</f>
        <v>0.76935261768591623</v>
      </c>
      <c r="E58" s="20">
        <f>+'Tabla M'!$M79/'Tabla M'!$M75</f>
        <v>0.70019300382754035</v>
      </c>
      <c r="F58" s="20">
        <f>+'Tabla M'!$M80/'Tabla M'!$M75</f>
        <v>0.63466351266636423</v>
      </c>
      <c r="G58" s="20">
        <f>+'Tabla M'!$M81/'Tabla M'!$M75</f>
        <v>0.57272983838770675</v>
      </c>
      <c r="H58" s="20"/>
      <c r="I58" s="59"/>
      <c r="J58" s="9">
        <f t="shared" si="1"/>
        <v>69</v>
      </c>
      <c r="K58" s="20">
        <f>+'Tabla M'!$AC76/'Tabla M'!$AC75</f>
        <v>0.93035096153846142</v>
      </c>
      <c r="L58" s="20">
        <f>+'Tabla M'!$AC77/'Tabla M'!$AC75</f>
        <v>0.86226895165495543</v>
      </c>
      <c r="M58" s="20">
        <f>+'Tabla M'!$AC78/'Tabla M'!$AC75</f>
        <v>0.79593393792033074</v>
      </c>
      <c r="N58" s="20">
        <f>+'Tabla M'!$AC79/'Tabla M'!$AC75</f>
        <v>0.73177936656066955</v>
      </c>
      <c r="O58" s="20">
        <f>+'Tabla M'!$AC80/'Tabla M'!$AC75</f>
        <v>0.67021913098275931</v>
      </c>
      <c r="P58" s="20">
        <f>+'Tabla M'!$AC81/'Tabla M'!$AC75</f>
        <v>0.61143253545643417</v>
      </c>
      <c r="Q58" s="20"/>
      <c r="R58" s="61"/>
      <c r="S58" s="62"/>
      <c r="T58" s="62"/>
      <c r="U58" s="62"/>
      <c r="V58" s="62"/>
      <c r="W58" s="62"/>
    </row>
    <row r="59" spans="1:28" x14ac:dyDescent="0.2">
      <c r="A59" s="9">
        <f t="shared" si="2"/>
        <v>70</v>
      </c>
      <c r="B59" s="20">
        <f>+'Tabla M'!$M77/'Tabla M'!$M76</f>
        <v>0.9166730778856762</v>
      </c>
      <c r="C59" s="20">
        <f>+'Tabla M'!$M78/'Tabla M'!$M76</f>
        <v>0.83739938931106661</v>
      </c>
      <c r="D59" s="20">
        <f>+'Tabla M'!$M79/'Tabla M'!$M76</f>
        <v>0.76212282941036802</v>
      </c>
      <c r="E59" s="20">
        <f>+'Tabla M'!$M80/'Tabla M'!$M76</f>
        <v>0.69079746491718319</v>
      </c>
      <c r="F59" s="20">
        <f>+'Tabla M'!$M81/'Tabla M'!$M76</f>
        <v>0.62338595577754563</v>
      </c>
      <c r="G59" s="20">
        <f>+'Tabla M'!$M82/'Tabla M'!$M76</f>
        <v>0.5598576958374788</v>
      </c>
      <c r="H59" s="20"/>
      <c r="I59" s="59"/>
      <c r="J59" s="9">
        <f t="shared" si="1"/>
        <v>70</v>
      </c>
      <c r="K59" s="20">
        <f>+'Tabla M'!$AC77/'Tabla M'!$AC76</f>
        <v>0.92682115384615371</v>
      </c>
      <c r="L59" s="20">
        <f>+'Tabla M'!$AC78/'Tabla M'!$AC76</f>
        <v>0.85552008954141989</v>
      </c>
      <c r="M59" s="20">
        <f>+'Tabla M'!$AC79/'Tabla M'!$AC76</f>
        <v>0.78656270247796933</v>
      </c>
      <c r="N59" s="20">
        <f>+'Tabla M'!$AC80/'Tabla M'!$AC76</f>
        <v>0.72039387144230083</v>
      </c>
      <c r="O59" s="20">
        <f>+'Tabla M'!$AC81/'Tabla M'!$AC76</f>
        <v>0.65720632399341816</v>
      </c>
      <c r="P59" s="20">
        <f>+'Tabla M'!$AC82/'Tabla M'!$AC76</f>
        <v>0.59698789877004799</v>
      </c>
      <c r="Q59" s="20"/>
      <c r="R59" s="61"/>
      <c r="S59" s="62"/>
      <c r="T59" s="62"/>
      <c r="U59" s="62"/>
      <c r="V59" s="62"/>
      <c r="W59" s="62"/>
    </row>
    <row r="60" spans="1:28" x14ac:dyDescent="0.2">
      <c r="A60" s="9">
        <f t="shared" si="2"/>
        <v>71</v>
      </c>
      <c r="B60" s="20">
        <f>+'Tabla M'!$M78/'Tabla M'!$M77</f>
        <v>0.91352021730860056</v>
      </c>
      <c r="C60" s="20">
        <f>+'Tabla M'!$M79/'Tabla M'!$M77</f>
        <v>0.83140090812770318</v>
      </c>
      <c r="D60" s="20">
        <f>+'Tabla M'!$M80/'Tabla M'!$M77</f>
        <v>0.75359196378988313</v>
      </c>
      <c r="E60" s="20">
        <f>+'Tabla M'!$M81/'Tabla M'!$M77</f>
        <v>0.68005264997571124</v>
      </c>
      <c r="F60" s="20">
        <f>+'Tabla M'!$M82/'Tabla M'!$M77</f>
        <v>0.61074957838709654</v>
      </c>
      <c r="G60" s="20">
        <f>+'Tabla M'!$M83/'Tabla M'!$M77</f>
        <v>0.54565436849505244</v>
      </c>
      <c r="H60" s="20"/>
      <c r="I60" s="59"/>
      <c r="J60" s="9">
        <f t="shared" si="1"/>
        <v>71</v>
      </c>
      <c r="K60" s="20">
        <f>+'Tabla M'!$AC78/'Tabla M'!$AC77</f>
        <v>0.92306923076923064</v>
      </c>
      <c r="L60" s="20">
        <f>+'Tabla M'!$AC79/'Tabla M'!$AC77</f>
        <v>0.84866718806952646</v>
      </c>
      <c r="M60" s="20">
        <f>+'Tabla M'!$AC80/'Tabla M'!$AC77</f>
        <v>0.77727387689931982</v>
      </c>
      <c r="N60" s="20">
        <f>+'Tabla M'!$AC81/'Tabla M'!$AC77</f>
        <v>0.70909724197178825</v>
      </c>
      <c r="O60" s="20">
        <f>+'Tabla M'!$AC82/'Tabla M'!$AC77</f>
        <v>0.64412416170330966</v>
      </c>
      <c r="P60" s="20">
        <f>+'Tabla M'!$AC83/'Tabla M'!$AC77</f>
        <v>0.58214703034434145</v>
      </c>
      <c r="Q60" s="20"/>
      <c r="R60" s="61"/>
      <c r="S60" s="62"/>
      <c r="T60" s="62"/>
      <c r="U60" s="62"/>
      <c r="V60" s="62"/>
      <c r="W60" s="62"/>
    </row>
    <row r="61" spans="1:28" x14ac:dyDescent="0.2">
      <c r="A61" s="9">
        <f t="shared" si="2"/>
        <v>72</v>
      </c>
      <c r="B61" s="20">
        <f>+'Tabla M'!$M79/'Tabla M'!$M78</f>
        <v>0.91010674134521508</v>
      </c>
      <c r="C61" s="20">
        <f>+'Tabla M'!$M80/'Tabla M'!$M78</f>
        <v>0.82493189478619788</v>
      </c>
      <c r="D61" s="20">
        <f>+'Tabla M'!$M81/'Tabla M'!$M78</f>
        <v>0.74443086982713091</v>
      </c>
      <c r="E61" s="20">
        <f>+'Tabla M'!$M82/'Tabla M'!$M78</f>
        <v>0.66856711741583308</v>
      </c>
      <c r="F61" s="20">
        <f>+'Tabla M'!$M83/'Tabla M'!$M78</f>
        <v>0.5973095703373168</v>
      </c>
      <c r="G61" s="20">
        <f>+'Tabla M'!$M84/'Tabla M'!$M78</f>
        <v>0.53062974464789692</v>
      </c>
      <c r="H61" s="20"/>
      <c r="I61" s="59"/>
      <c r="J61" s="9">
        <f t="shared" si="1"/>
        <v>72</v>
      </c>
      <c r="K61" s="20">
        <f>+'Tabla M'!$AC79/'Tabla M'!$AC78</f>
        <v>0.91939711538461533</v>
      </c>
      <c r="L61" s="20">
        <f>+'Tabla M'!$AC80/'Tabla M'!$AC78</f>
        <v>0.84205371708857224</v>
      </c>
      <c r="M61" s="20">
        <f>+'Tabla M'!$AC81/'Tabla M'!$AC78</f>
        <v>0.76819508042844098</v>
      </c>
      <c r="N61" s="20">
        <f>+'Tabla M'!$AC82/'Tabla M'!$AC78</f>
        <v>0.69780699023683757</v>
      </c>
      <c r="O61" s="20">
        <f>+'Tabla M'!$AC83/'Tabla M'!$AC78</f>
        <v>0.63066453841085679</v>
      </c>
      <c r="P61" s="20">
        <f>+'Tabla M'!$AC84/'Tabla M'!$AC78</f>
        <v>0.56643135517371102</v>
      </c>
      <c r="Q61" s="20"/>
      <c r="R61" s="61"/>
      <c r="S61" s="62"/>
      <c r="T61" s="62"/>
      <c r="U61" s="62"/>
      <c r="V61" s="62"/>
      <c r="W61" s="62"/>
    </row>
    <row r="62" spans="1:28" x14ac:dyDescent="0.2">
      <c r="A62" s="9">
        <f t="shared" si="2"/>
        <v>73</v>
      </c>
      <c r="B62" s="20">
        <f>+'Tabla M'!$M80/'Tabla M'!$M79</f>
        <v>0.90641224519101848</v>
      </c>
      <c r="C62" s="20">
        <f>+'Tabla M'!$M81/'Tabla M'!$M79</f>
        <v>0.8179599556935474</v>
      </c>
      <c r="D62" s="20">
        <f>+'Tabla M'!$M82/'Tabla M'!$M79</f>
        <v>0.73460297242456862</v>
      </c>
      <c r="E62" s="20">
        <f>+'Tabla M'!$M83/'Tabla M'!$M79</f>
        <v>0.65630715959145902</v>
      </c>
      <c r="F62" s="20">
        <f>+'Tabla M'!$M84/'Tabla M'!$M79</f>
        <v>0.58304121982832591</v>
      </c>
      <c r="G62" s="20">
        <f>+'Tabla M'!$M85/'Tabla M'!$M79</f>
        <v>0.51477315156758485</v>
      </c>
      <c r="H62" s="20"/>
      <c r="I62" s="59"/>
      <c r="J62" s="9">
        <f t="shared" si="1"/>
        <v>73</v>
      </c>
      <c r="K62" s="20">
        <f>+'Tabla M'!$AC80/'Tabla M'!$AC79</f>
        <v>0.91587596153846129</v>
      </c>
      <c r="L62" s="20">
        <f>+'Tabla M'!$AC81/'Tabla M'!$AC79</f>
        <v>0.83554219126201912</v>
      </c>
      <c r="M62" s="20">
        <f>+'Tabla M'!$AC82/'Tabla M'!$AC79</f>
        <v>0.75898322776977711</v>
      </c>
      <c r="N62" s="20">
        <f>+'Tabla M'!$AC83/'Tabla M'!$AC79</f>
        <v>0.68595444542702111</v>
      </c>
      <c r="O62" s="20">
        <f>+'Tabla M'!$AC84/'Tabla M'!$AC79</f>
        <v>0.61608998516027902</v>
      </c>
      <c r="P62" s="20">
        <f>+'Tabla M'!$AC85/'Tabla M'!$AC79</f>
        <v>0.54938935835343128</v>
      </c>
      <c r="Q62" s="20"/>
      <c r="R62" s="61"/>
      <c r="S62" s="62"/>
      <c r="T62" s="62"/>
      <c r="U62" s="62"/>
      <c r="V62" s="62"/>
      <c r="W62" s="62"/>
    </row>
    <row r="63" spans="1:28" x14ac:dyDescent="0.2">
      <c r="A63" s="9">
        <f t="shared" si="2"/>
        <v>74</v>
      </c>
      <c r="B63" s="20">
        <f>+'Tabla M'!$M81/'Tabla M'!$M80</f>
        <v>0.90241494423011626</v>
      </c>
      <c r="C63" s="20">
        <f>+'Tabla M'!$M82/'Tabla M'!$M80</f>
        <v>0.8104512889383545</v>
      </c>
      <c r="D63" s="20">
        <f>+'Tabla M'!$M83/'Tabla M'!$M80</f>
        <v>0.72407137378549868</v>
      </c>
      <c r="E63" s="20">
        <f>+'Tabla M'!$M84/'Tabla M'!$M80</f>
        <v>0.64324066992878615</v>
      </c>
      <c r="F63" s="20">
        <f>+'Tabla M'!$M85/'Tabla M'!$M80</f>
        <v>0.56792387161440094</v>
      </c>
      <c r="G63" s="20">
        <f>+'Tabla M'!$M86/'Tabla M'!$M80</f>
        <v>0.49808064630648757</v>
      </c>
      <c r="H63" s="20"/>
      <c r="I63" s="59"/>
      <c r="J63" s="9">
        <f t="shared" si="1"/>
        <v>74</v>
      </c>
      <c r="K63" s="20">
        <f>+'Tabla M'!$AC81/'Tabla M'!$AC80</f>
        <v>0.91228750000000014</v>
      </c>
      <c r="L63" s="20">
        <f>+'Tabla M'!$AC82/'Tabla M'!$AC80</f>
        <v>0.82869652621394219</v>
      </c>
      <c r="M63" s="20">
        <f>+'Tabla M'!$AC83/'Tabla M'!$AC80</f>
        <v>0.74895998392050289</v>
      </c>
      <c r="N63" s="20">
        <f>+'Tabla M'!$AC84/'Tabla M'!$AC80</f>
        <v>0.67267840955819969</v>
      </c>
      <c r="O63" s="20">
        <f>+'Tabla M'!$AC85/'Tabla M'!$AC80</f>
        <v>0.59985126963107893</v>
      </c>
      <c r="P63" s="20">
        <f>+'Tabla M'!$AC86/'Tabla M'!$AC80</f>
        <v>0.53081530985734515</v>
      </c>
      <c r="Q63" s="20"/>
      <c r="R63" s="61"/>
      <c r="S63" s="62"/>
      <c r="T63" s="62"/>
      <c r="U63" s="62"/>
      <c r="V63" s="62"/>
      <c r="W63" s="62"/>
    </row>
    <row r="64" spans="1:28" x14ac:dyDescent="0.2">
      <c r="A64" s="9">
        <f t="shared" si="2"/>
        <v>75</v>
      </c>
      <c r="B64" s="20">
        <f>+'Tabla M'!$M82/'Tabla M'!$M81</f>
        <v>0.89809160865546234</v>
      </c>
      <c r="C64" s="20">
        <f>+'Tabla M'!$M83/'Tabla M'!$M81</f>
        <v>0.80237077013749025</v>
      </c>
      <c r="D64" s="20">
        <f>+'Tabla M'!$M84/'Tabla M'!$M81</f>
        <v>0.71279922173447463</v>
      </c>
      <c r="E64" s="20">
        <f>+'Tabla M'!$M85/'Tabla M'!$M81</f>
        <v>0.62933783981039659</v>
      </c>
      <c r="F64" s="20">
        <f>+'Tabla M'!$M86/'Tabla M'!$M81</f>
        <v>0.55194193036266559</v>
      </c>
      <c r="G64" s="20">
        <f>+'Tabla M'!$M87/'Tabla M'!$M81</f>
        <v>0.48055621882527699</v>
      </c>
      <c r="H64" s="20"/>
      <c r="I64" s="59"/>
      <c r="J64" s="9">
        <f t="shared" si="1"/>
        <v>75</v>
      </c>
      <c r="K64" s="20">
        <f>+'Tabla M'!$AC82/'Tabla M'!$AC81</f>
        <v>0.90837211538461515</v>
      </c>
      <c r="L64" s="20">
        <f>+'Tabla M'!$AC83/'Tabla M'!$AC81</f>
        <v>0.8209692491900884</v>
      </c>
      <c r="M64" s="20">
        <f>+'Tabla M'!$AC84/'Tabla M'!$AC81</f>
        <v>0.73735353116007785</v>
      </c>
      <c r="N64" s="20">
        <f>+'Tabla M'!$AC85/'Tabla M'!$AC81</f>
        <v>0.65752437650530005</v>
      </c>
      <c r="O64" s="20">
        <f>+'Tabla M'!$AC86/'Tabla M'!$AC81</f>
        <v>0.58185090758926883</v>
      </c>
      <c r="P64" s="20">
        <f>+'Tabla M'!$AC87/'Tabla M'!$AC81</f>
        <v>0.51055682777676092</v>
      </c>
      <c r="Q64" s="20"/>
      <c r="R64" s="61"/>
      <c r="S64" s="62"/>
      <c r="T64" s="62"/>
      <c r="U64" s="62"/>
      <c r="V64" s="62"/>
      <c r="W64" s="62"/>
    </row>
    <row r="65" spans="1:23" x14ac:dyDescent="0.2">
      <c r="A65" s="9">
        <f t="shared" si="2"/>
        <v>76</v>
      </c>
      <c r="B65" s="20">
        <f>+'Tabla M'!$M83/'Tabla M'!$M82</f>
        <v>0.89341751153729598</v>
      </c>
      <c r="C65" s="20">
        <f>+'Tabla M'!$M84/'Tabla M'!$M82</f>
        <v>0.79368208639830184</v>
      </c>
      <c r="D65" s="20">
        <f>+'Tabla M'!$M85/'Tabla M'!$M82</f>
        <v>0.70075016150365954</v>
      </c>
      <c r="E65" s="20">
        <f>+'Tabla M'!$M86/'Tabla M'!$M82</f>
        <v>0.61457197132593278</v>
      </c>
      <c r="F65" s="20">
        <f>+'Tabla M'!$M87/'Tabla M'!$M82</f>
        <v>0.53508596917492668</v>
      </c>
      <c r="G65" s="20">
        <f>+'Tabla M'!$M88/'Tabla M'!$M82</f>
        <v>0.46221306945601054</v>
      </c>
      <c r="H65" s="20"/>
      <c r="I65" s="59"/>
      <c r="J65" s="9">
        <f t="shared" si="1"/>
        <v>76</v>
      </c>
      <c r="K65" s="20">
        <f>+'Tabla M'!$AC83/'Tabla M'!$AC82</f>
        <v>0.90378076923076911</v>
      </c>
      <c r="L65" s="20">
        <f>+'Tabla M'!$AC84/'Tabla M'!$AC82</f>
        <v>0.81173069788461527</v>
      </c>
      <c r="M65" s="20">
        <f>+'Tabla M'!$AC85/'Tabla M'!$AC82</f>
        <v>0.72384914218430918</v>
      </c>
      <c r="N65" s="20">
        <f>+'Tabla M'!$AC86/'Tabla M'!$AC82</f>
        <v>0.64054245802438192</v>
      </c>
      <c r="O65" s="20">
        <f>+'Tabla M'!$AC87/'Tabla M'!$AC82</f>
        <v>0.56205691382389622</v>
      </c>
      <c r="P65" s="20">
        <f>+'Tabla M'!$AC88/'Tabla M'!$AC82</f>
        <v>0.4888571073884368</v>
      </c>
      <c r="Q65" s="20"/>
      <c r="R65" s="61"/>
      <c r="S65" s="62"/>
      <c r="T65" s="62"/>
      <c r="U65" s="62"/>
      <c r="V65" s="62"/>
      <c r="W65" s="62"/>
    </row>
    <row r="66" spans="1:23" x14ac:dyDescent="0.2">
      <c r="A66" s="9">
        <f t="shared" si="2"/>
        <v>77</v>
      </c>
      <c r="B66" s="20">
        <f>+'Tabla M'!$M84/'Tabla M'!$M83</f>
        <v>0.88836638654263655</v>
      </c>
      <c r="C66" s="20">
        <f>+'Tabla M'!$M85/'Tabla M'!$M83</f>
        <v>0.78434791399810899</v>
      </c>
      <c r="D66" s="20">
        <f>+'Tabla M'!$M86/'Tabla M'!$M83</f>
        <v>0.68788887993525438</v>
      </c>
      <c r="E66" s="20">
        <f>+'Tabla M'!$M87/'Tabla M'!$M83</f>
        <v>0.59892039529671715</v>
      </c>
      <c r="F66" s="20">
        <f>+'Tabla M'!$M88/'Tabla M'!$M83</f>
        <v>0.51735393977300081</v>
      </c>
      <c r="G66" s="20">
        <f>+'Tabla M'!$M89/'Tabla M'!$M83</f>
        <v>0.44307492000062904</v>
      </c>
      <c r="H66" s="20"/>
      <c r="I66" s="59"/>
      <c r="J66" s="9">
        <f t="shared" si="1"/>
        <v>77</v>
      </c>
      <c r="K66" s="20">
        <f>+'Tabla M'!$AC84/'Tabla M'!$AC83</f>
        <v>0.89815</v>
      </c>
      <c r="L66" s="20">
        <f>+'Tabla M'!$AC85/'Tabla M'!$AC83</f>
        <v>0.8009123084134615</v>
      </c>
      <c r="M66" s="20">
        <f>+'Tabla M'!$AC86/'Tabla M'!$AC83</f>
        <v>0.70873654301093836</v>
      </c>
      <c r="N66" s="20">
        <f>+'Tabla M'!$AC87/'Tabla M'!$AC83</f>
        <v>0.62189519069129695</v>
      </c>
      <c r="O66" s="20">
        <f>+'Tabla M'!$AC88/'Tabla M'!$AC83</f>
        <v>0.54090231174592884</v>
      </c>
      <c r="P66" s="20">
        <f>+'Tabla M'!$AC89/'Tabla M'!$AC83</f>
        <v>0.46616885590257867</v>
      </c>
      <c r="Q66" s="20"/>
      <c r="R66" s="61"/>
      <c r="S66" s="62"/>
      <c r="T66" s="62"/>
      <c r="U66" s="62"/>
      <c r="V66" s="62"/>
      <c r="W66" s="62"/>
    </row>
    <row r="67" spans="1:23" x14ac:dyDescent="0.2">
      <c r="A67" s="9">
        <f t="shared" si="2"/>
        <v>78</v>
      </c>
      <c r="B67" s="20">
        <f>+'Tabla M'!$M85/'Tabla M'!$M84</f>
        <v>0.88291039134275562</v>
      </c>
      <c r="C67" s="20">
        <f>+'Tabla M'!$M86/'Tabla M'!$M84</f>
        <v>0.77433015291404172</v>
      </c>
      <c r="D67" s="20">
        <f>+'Tabla M'!$M87/'Tabla M'!$M84</f>
        <v>0.67418173894175404</v>
      </c>
      <c r="E67" s="20">
        <f>+'Tabla M'!$M88/'Tabla M'!$M84</f>
        <v>0.58236550550550448</v>
      </c>
      <c r="F67" s="20">
        <f>+'Tabla M'!$M89/'Tabla M'!$M84</f>
        <v>0.49875245924713291</v>
      </c>
      <c r="G67" s="20">
        <f>+'Tabla M'!$M90/'Tabla M'!$M84</f>
        <v>0.42317733019343473</v>
      </c>
      <c r="H67" s="20"/>
      <c r="I67" s="59"/>
      <c r="J67" s="9">
        <f t="shared" si="1"/>
        <v>78</v>
      </c>
      <c r="K67" s="20">
        <f>+'Tabla M'!$AC85/'Tabla M'!$AC84</f>
        <v>0.89173557692307692</v>
      </c>
      <c r="L67" s="20">
        <f>+'Tabla M'!$AC86/'Tabla M'!$AC84</f>
        <v>0.78910710127588757</v>
      </c>
      <c r="M67" s="20">
        <f>+'Tabla M'!$AC87/'Tabla M'!$AC84</f>
        <v>0.69241795990791843</v>
      </c>
      <c r="N67" s="20">
        <f>+'Tabla M'!$AC88/'Tabla M'!$AC84</f>
        <v>0.60224050742741064</v>
      </c>
      <c r="O67" s="20">
        <f>+'Tabla M'!$AC89/'Tabla M'!$AC84</f>
        <v>0.51903229516514915</v>
      </c>
      <c r="P67" s="20">
        <f>+'Tabla M'!$AC90/'Tabla M'!$AC84</f>
        <v>0.44302251088578581</v>
      </c>
      <c r="Q67" s="20"/>
      <c r="R67" s="61"/>
      <c r="S67" s="62"/>
      <c r="T67" s="62"/>
      <c r="U67" s="62"/>
      <c r="V67" s="62"/>
      <c r="W67" s="62"/>
    </row>
    <row r="68" spans="1:23" x14ac:dyDescent="0.2">
      <c r="A68" s="9">
        <f t="shared" si="2"/>
        <v>79</v>
      </c>
      <c r="B68" s="20">
        <f>+'Tabla M'!$M86/'Tabla M'!$M85</f>
        <v>0.87702009230678324</v>
      </c>
      <c r="C68" s="20">
        <f>+'Tabla M'!$M87/'Tabla M'!$M85</f>
        <v>0.76359021884025968</v>
      </c>
      <c r="D68" s="20">
        <f>+'Tabla M'!$M88/'Tabla M'!$M85</f>
        <v>0.65959752112536152</v>
      </c>
      <c r="E68" s="20">
        <f>+'Tabla M'!$M89/'Tabla M'!$M85</f>
        <v>0.56489589899221337</v>
      </c>
      <c r="F68" s="20">
        <f>+'Tabla M'!$M90/'Tabla M'!$M85</f>
        <v>0.47929816473204534</v>
      </c>
      <c r="G68" s="20">
        <f>+'Tabla M'!$M91/'Tabla M'!$M85</f>
        <v>0.40256896544259635</v>
      </c>
      <c r="H68" s="20"/>
      <c r="I68" s="59"/>
      <c r="J68" s="9">
        <f t="shared" si="1"/>
        <v>79</v>
      </c>
      <c r="K68" s="20">
        <f>+'Tabla M'!$AC86/'Tabla M'!$AC85</f>
        <v>0.88491153846153847</v>
      </c>
      <c r="L68" s="20">
        <f>+'Tabla M'!$AC87/'Tabla M'!$AC85</f>
        <v>0.77648349782914183</v>
      </c>
      <c r="M68" s="20">
        <f>+'Tabla M'!$AC88/'Tabla M'!$AC85</f>
        <v>0.67535772151811457</v>
      </c>
      <c r="N68" s="20">
        <f>+'Tabla M'!$AC89/'Tabla M'!$AC85</f>
        <v>0.58204731155401912</v>
      </c>
      <c r="O68" s="20">
        <f>+'Tabla M'!$AC90/'Tabla M'!$AC85</f>
        <v>0.49680928108131539</v>
      </c>
      <c r="P68" s="20">
        <f>+'Tabla M'!$AC91/'Tabla M'!$AC85</f>
        <v>0.41984396941718344</v>
      </c>
      <c r="Q68" s="20"/>
      <c r="R68" s="61"/>
      <c r="S68" s="62"/>
      <c r="T68" s="62"/>
      <c r="U68" s="62"/>
      <c r="V68" s="62"/>
      <c r="W68" s="62"/>
    </row>
    <row r="69" spans="1:23" x14ac:dyDescent="0.2">
      <c r="A69" s="9">
        <f t="shared" ref="A69:A103" si="3">+A68+1</f>
        <v>80</v>
      </c>
      <c r="B69" s="20">
        <f>+'Tabla M'!$M87/'Tabla M'!$M86</f>
        <v>0.8706644528882177</v>
      </c>
      <c r="C69" s="20">
        <f>+'Tabla M'!$M88/'Tabla M'!$M86</f>
        <v>0.75208940697179949</v>
      </c>
      <c r="D69" s="20">
        <f>+'Tabla M'!$M89/'Tabla M'!$M86</f>
        <v>0.64410827522365566</v>
      </c>
      <c r="E69" s="20">
        <f>+'Tabla M'!$M90/'Tabla M'!$M86</f>
        <v>0.54650762158865795</v>
      </c>
      <c r="F69" s="20">
        <f>+'Tabla M'!$M91/'Tabla M'!$M86</f>
        <v>0.45901909086682247</v>
      </c>
      <c r="G69" s="20">
        <f>+'Tabla M'!$M92/'Tabla M'!$M86</f>
        <v>0.38131275925485403</v>
      </c>
      <c r="H69" s="20"/>
      <c r="I69" s="59"/>
      <c r="J69" s="9">
        <f t="shared" ref="J69:J99" si="4">+J68+1</f>
        <v>80</v>
      </c>
      <c r="K69" s="20">
        <f>+'Tabla M'!$AC87/'Tabla M'!$AC86</f>
        <v>0.87747019230769208</v>
      </c>
      <c r="L69" s="20">
        <f>+'Tabla M'!$AC88/'Tabla M'!$AC86</f>
        <v>0.76319235557969634</v>
      </c>
      <c r="M69" s="20">
        <f>+'Tabla M'!$AC89/'Tabla M'!$AC86</f>
        <v>0.65774632407430977</v>
      </c>
      <c r="N69" s="20">
        <f>+'Tabla M'!$AC90/'Tabla M'!$AC86</f>
        <v>0.56142253715556967</v>
      </c>
      <c r="O69" s="20">
        <f>+'Tabla M'!$AC91/'Tabla M'!$AC86</f>
        <v>0.47444738956291893</v>
      </c>
      <c r="P69" s="20">
        <f>+'Tabla M'!$AC92/'Tabla M'!$AC86</f>
        <v>0.3968469570057731</v>
      </c>
      <c r="Q69" s="20"/>
      <c r="R69" s="61"/>
      <c r="S69" s="62"/>
      <c r="T69" s="62"/>
      <c r="U69" s="62"/>
      <c r="V69" s="62"/>
      <c r="W69" s="62"/>
    </row>
    <row r="70" spans="1:23" x14ac:dyDescent="0.2">
      <c r="A70" s="9">
        <f t="shared" si="3"/>
        <v>81</v>
      </c>
      <c r="B70" s="20">
        <f>+'Tabla M'!$M88/'Tabla M'!$M87</f>
        <v>0.8638108567277849</v>
      </c>
      <c r="C70" s="20">
        <f>+'Tabla M'!$M89/'Tabla M'!$M87</f>
        <v>0.73978933340735686</v>
      </c>
      <c r="D70" s="20">
        <f>+'Tabla M'!$M90/'Tabla M'!$M87</f>
        <v>0.62769028846388719</v>
      </c>
      <c r="E70" s="20">
        <f>+'Tabla M'!$M91/'Tabla M'!$M87</f>
        <v>0.52720550304326563</v>
      </c>
      <c r="F70" s="20">
        <f>+'Tabla M'!$M92/'Tabla M'!$M87</f>
        <v>0.43795604378924813</v>
      </c>
      <c r="G70" s="20">
        <f>+'Tabla M'!$M93/'Tabla M'!$M87</f>
        <v>0.3594868997669432</v>
      </c>
      <c r="H70" s="20"/>
      <c r="I70" s="59"/>
      <c r="J70" s="9">
        <f t="shared" si="4"/>
        <v>81</v>
      </c>
      <c r="K70" s="20">
        <f>+'Tabla M'!$AC88/'Tabla M'!$AC87</f>
        <v>0.86976442307692281</v>
      </c>
      <c r="L70" s="20">
        <f>+'Tabla M'!$AC89/'Tabla M'!$AC87</f>
        <v>0.74959392334966712</v>
      </c>
      <c r="M70" s="20">
        <f>+'Tabla M'!$AC90/'Tabla M'!$AC87</f>
        <v>0.63981949709204733</v>
      </c>
      <c r="N70" s="20">
        <f>+'Tabla M'!$AC91/'Tabla M'!$AC87</f>
        <v>0.54069915277139136</v>
      </c>
      <c r="O70" s="20">
        <f>+'Tabla M'!$AC92/'Tabla M'!$AC87</f>
        <v>0.45226260730531509</v>
      </c>
      <c r="P70" s="20">
        <f>+'Tabla M'!$AC93/'Tabla M'!$AC87</f>
        <v>0.37428427131593761</v>
      </c>
      <c r="Q70" s="20"/>
      <c r="R70" s="61"/>
      <c r="S70" s="62"/>
      <c r="T70" s="62"/>
      <c r="U70" s="62"/>
      <c r="V70" s="62"/>
      <c r="W70" s="62"/>
    </row>
    <row r="71" spans="1:23" x14ac:dyDescent="0.2">
      <c r="A71" s="9">
        <f t="shared" si="3"/>
        <v>82</v>
      </c>
      <c r="B71" s="20">
        <f>+'Tabla M'!$M89/'Tabla M'!$M88</f>
        <v>0.85642513942203047</v>
      </c>
      <c r="C71" s="20">
        <f>+'Tabla M'!$M90/'Tabla M'!$M88</f>
        <v>0.7266524651491999</v>
      </c>
      <c r="D71" s="20">
        <f>+'Tabla M'!$M91/'Tabla M'!$M88</f>
        <v>0.61032516428466854</v>
      </c>
      <c r="E71" s="20">
        <f>+'Tabla M'!$M92/'Tabla M'!$M88</f>
        <v>0.50700456052182075</v>
      </c>
      <c r="F71" s="20">
        <f>+'Tabla M'!$M93/'Tabla M'!$M88</f>
        <v>0.41616390552061483</v>
      </c>
      <c r="G71" s="20">
        <f>+'Tabla M'!$M94/'Tabla M'!$M88</f>
        <v>0.33718555121382515</v>
      </c>
      <c r="H71" s="20"/>
      <c r="I71" s="59"/>
      <c r="J71" s="9">
        <f t="shared" si="4"/>
        <v>82</v>
      </c>
      <c r="K71" s="20">
        <f>+'Tabla M'!$AC89/'Tabla M'!$AC88</f>
        <v>0.86183557692307711</v>
      </c>
      <c r="L71" s="20">
        <f>+'Tabla M'!$AC90/'Tabla M'!$AC88</f>
        <v>0.73562390012296597</v>
      </c>
      <c r="M71" s="20">
        <f>+'Tabla M'!$AC91/'Tabla M'!$AC88</f>
        <v>0.62166161138045462</v>
      </c>
      <c r="N71" s="20">
        <f>+'Tabla M'!$AC92/'Tabla M'!$AC88</f>
        <v>0.5199828773236872</v>
      </c>
      <c r="O71" s="20">
        <f>+'Tabla M'!$AC93/'Tabla M'!$AC88</f>
        <v>0.43032832958590161</v>
      </c>
      <c r="P71" s="20">
        <f>+'Tabla M'!$AC94/'Tabla M'!$AC88</f>
        <v>0.35224277151909983</v>
      </c>
      <c r="Q71" s="20"/>
      <c r="R71" s="61"/>
      <c r="S71" s="62"/>
      <c r="T71" s="62"/>
      <c r="U71" s="62"/>
      <c r="V71" s="62"/>
      <c r="W71" s="62"/>
    </row>
    <row r="72" spans="1:23" x14ac:dyDescent="0.2">
      <c r="A72" s="9">
        <f t="shared" si="3"/>
        <v>83</v>
      </c>
      <c r="B72" s="20">
        <f>+'Tabla M'!$M90/'Tabla M'!$M89</f>
        <v>0.84847166634971816</v>
      </c>
      <c r="C72" s="20">
        <f>+'Tabla M'!$M91/'Tabla M'!$M89</f>
        <v>0.71264274738193034</v>
      </c>
      <c r="D72" s="20">
        <f>+'Tabla M'!$M92/'Tabla M'!$M89</f>
        <v>0.59200102517305753</v>
      </c>
      <c r="E72" s="20">
        <f>+'Tabla M'!$M93/'Tabla M'!$M89</f>
        <v>0.48593144498475183</v>
      </c>
      <c r="F72" s="20">
        <f>+'Tabla M'!$M94/'Tabla M'!$M89</f>
        <v>0.39371281352317516</v>
      </c>
      <c r="G72" s="20">
        <f>+'Tabla M'!$M95/'Tabla M'!$M89</f>
        <v>0.31451922212763422</v>
      </c>
      <c r="H72" s="20"/>
      <c r="I72" s="59"/>
      <c r="J72" s="9">
        <f t="shared" si="4"/>
        <v>83</v>
      </c>
      <c r="K72" s="20">
        <f>+'Tabla M'!$AC90/'Tabla M'!$AC89</f>
        <v>0.85355480769230752</v>
      </c>
      <c r="L72" s="20">
        <f>+'Tabla M'!$AC91/'Tabla M'!$AC89</f>
        <v>0.72132275346523644</v>
      </c>
      <c r="M72" s="20">
        <f>+'Tabla M'!$AC92/'Tabla M'!$AC89</f>
        <v>0.60334348134029059</v>
      </c>
      <c r="N72" s="20">
        <f>+'Tabla M'!$AC93/'Tabla M'!$AC89</f>
        <v>0.49931604253593082</v>
      </c>
      <c r="O72" s="20">
        <f>+'Tabla M'!$AC94/'Tabla M'!$AC89</f>
        <v>0.40871226594830995</v>
      </c>
      <c r="P72" s="20">
        <f>+'Tabla M'!$AC95/'Tabla M'!$AC89</f>
        <v>0.33070874400694811</v>
      </c>
      <c r="Q72" s="20"/>
      <c r="R72" s="61"/>
      <c r="S72" s="62"/>
      <c r="T72" s="62"/>
      <c r="U72" s="62"/>
      <c r="V72" s="62"/>
      <c r="W72" s="62"/>
    </row>
    <row r="73" spans="1:23" x14ac:dyDescent="0.2">
      <c r="A73" s="9">
        <f t="shared" si="3"/>
        <v>84</v>
      </c>
      <c r="B73" s="20">
        <f>+'Tabla M'!$M91/'Tabla M'!$M90</f>
        <v>0.83991342981180628</v>
      </c>
      <c r="C73" s="20">
        <f>+'Tabla M'!$M92/'Tabla M'!$M90</f>
        <v>0.69772633389156691</v>
      </c>
      <c r="D73" s="20">
        <f>+'Tabla M'!$M93/'Tabla M'!$M90</f>
        <v>0.5727138150355906</v>
      </c>
      <c r="E73" s="20">
        <f>+'Tabla M'!$M94/'Tabla M'!$M90</f>
        <v>0.46402588222774771</v>
      </c>
      <c r="F73" s="20">
        <f>+'Tabla M'!$M95/'Tabla M'!$M90</f>
        <v>0.37068912799499132</v>
      </c>
      <c r="G73" s="20">
        <f>+'Tabla M'!$M96/'Tabla M'!$M90</f>
        <v>0.2916146691860606</v>
      </c>
      <c r="H73" s="20"/>
      <c r="I73" s="59"/>
      <c r="J73" s="9">
        <f t="shared" si="4"/>
        <v>84</v>
      </c>
      <c r="K73" s="20">
        <f>+'Tabla M'!$AC91/'Tabla M'!$AC90</f>
        <v>0.84508076923076925</v>
      </c>
      <c r="L73" s="20">
        <f>+'Tabla M'!$AC92/'Tabla M'!$AC90</f>
        <v>0.70685968364644958</v>
      </c>
      <c r="M73" s="20">
        <f>+'Tabla M'!$AC93/'Tabla M'!$AC90</f>
        <v>0.58498416040311974</v>
      </c>
      <c r="N73" s="20">
        <f>+'Tabla M'!$AC94/'Tabla M'!$AC90</f>
        <v>0.47883540958935589</v>
      </c>
      <c r="O73" s="20">
        <f>+'Tabla M'!$AC95/'Tabla M'!$AC90</f>
        <v>0.38744875083190111</v>
      </c>
      <c r="P73" s="20">
        <f>+'Tabla M'!$AC96/'Tabla M'!$AC90</f>
        <v>0.30969486493057874</v>
      </c>
      <c r="Q73" s="20"/>
      <c r="R73" s="61"/>
      <c r="S73" s="62"/>
      <c r="T73" s="62"/>
      <c r="U73" s="62"/>
      <c r="V73" s="62"/>
      <c r="W73" s="62"/>
    </row>
    <row r="74" spans="1:23" x14ac:dyDescent="0.2">
      <c r="A74" s="9">
        <f t="shared" si="3"/>
        <v>85</v>
      </c>
      <c r="B74" s="20">
        <f>+'Tabla M'!$M92/'Tabla M'!$M91</f>
        <v>0.8307122009561172</v>
      </c>
      <c r="C74" s="20">
        <f>+'Tabla M'!$M93/'Tabla M'!$M91</f>
        <v>0.68187243435780598</v>
      </c>
      <c r="D74" s="20">
        <f>+'Tabla M'!$M94/'Tabla M'!$M91</f>
        <v>0.55246870184194918</v>
      </c>
      <c r="E74" s="20">
        <f>+'Tabla M'!$M95/'Tabla M'!$M91</f>
        <v>0.4413420655484091</v>
      </c>
      <c r="F74" s="20">
        <f>+'Tabla M'!$M96/'Tabla M'!$M91</f>
        <v>0.34719610240236393</v>
      </c>
      <c r="G74" s="20">
        <f>+'Tabla M'!$M97/'Tabla M'!$M91</f>
        <v>0.26861423573040061</v>
      </c>
      <c r="H74" s="20"/>
      <c r="I74" s="59"/>
      <c r="J74" s="9">
        <f t="shared" si="4"/>
        <v>85</v>
      </c>
      <c r="K74" s="20">
        <f>+'Tabla M'!$AC92/'Tabla M'!$AC91</f>
        <v>0.8364403846153845</v>
      </c>
      <c r="L74" s="20">
        <f>+'Tabla M'!$AC93/'Tabla M'!$AC91</f>
        <v>0.69222278118528102</v>
      </c>
      <c r="M74" s="20">
        <f>+'Tabla M'!$AC94/'Tabla M'!$AC91</f>
        <v>0.56661496394624333</v>
      </c>
      <c r="N74" s="20">
        <f>+'Tabla M'!$AC95/'Tabla M'!$AC91</f>
        <v>0.45847540843294132</v>
      </c>
      <c r="O74" s="20">
        <f>+'Tabla M'!$AC96/'Tabla M'!$AC91</f>
        <v>0.36646776995348868</v>
      </c>
      <c r="P74" s="20">
        <f>+'Tabla M'!$AC97/'Tabla M'!$AC91</f>
        <v>0.28913884201903384</v>
      </c>
      <c r="Q74" s="20"/>
      <c r="R74" s="61"/>
      <c r="S74" s="62"/>
      <c r="T74" s="62"/>
      <c r="U74" s="62"/>
      <c r="V74" s="62"/>
      <c r="W74" s="62"/>
    </row>
    <row r="75" spans="1:23" x14ac:dyDescent="0.2">
      <c r="A75" s="9">
        <f t="shared" si="3"/>
        <v>86</v>
      </c>
      <c r="B75" s="20">
        <f>+'Tabla M'!$M93/'Tabla M'!$M92</f>
        <v>0.82082872211699498</v>
      </c>
      <c r="C75" s="20">
        <f>+'Tabla M'!$M94/'Tabla M'!$M92</f>
        <v>0.66505427656663685</v>
      </c>
      <c r="D75" s="20">
        <f>+'Tabla M'!$M95/'Tabla M'!$M92</f>
        <v>0.53128154978395847</v>
      </c>
      <c r="E75" s="20">
        <f>+'Tabla M'!$M96/'Tabla M'!$M92</f>
        <v>0.41794992538060088</v>
      </c>
      <c r="F75" s="20">
        <f>+'Tabla M'!$M97/'Tabla M'!$M92</f>
        <v>0.32335414770751669</v>
      </c>
      <c r="G75" s="20">
        <f>+'Tabla M'!$M98/'Tabla M'!$M92</f>
        <v>0.24567451901245735</v>
      </c>
      <c r="H75" s="20"/>
      <c r="I75" s="59"/>
      <c r="J75" s="9">
        <f t="shared" si="4"/>
        <v>86</v>
      </c>
      <c r="K75" s="20">
        <f>+'Tabla M'!$AC93/'Tabla M'!$AC92</f>
        <v>0.82758173076923081</v>
      </c>
      <c r="L75" s="20">
        <f>+'Tabla M'!$AC94/'Tabla M'!$AC92</f>
        <v>0.67741225121116855</v>
      </c>
      <c r="M75" s="20">
        <f>+'Tabla M'!$AC95/'Tabla M'!$AC92</f>
        <v>0.54812682035164928</v>
      </c>
      <c r="N75" s="20">
        <f>+'Tabla M'!$AC96/'Tabla M'!$AC92</f>
        <v>0.43812778136244507</v>
      </c>
      <c r="O75" s="20">
        <f>+'Tabla M'!$AC97/'Tabla M'!$AC92</f>
        <v>0.34567776417441493</v>
      </c>
      <c r="P75" s="20">
        <f>+'Tabla M'!$AC98/'Tabla M'!$AC92</f>
        <v>0.26906726207172571</v>
      </c>
      <c r="Q75" s="20"/>
      <c r="R75" s="61"/>
      <c r="S75" s="62"/>
      <c r="T75" s="62"/>
      <c r="U75" s="62"/>
      <c r="V75" s="62"/>
      <c r="W75" s="62"/>
    </row>
    <row r="76" spans="1:23" x14ac:dyDescent="0.2">
      <c r="A76" s="9">
        <f t="shared" si="3"/>
        <v>87</v>
      </c>
      <c r="B76" s="20">
        <f>+'Tabla M'!$M94/'Tabla M'!$M93</f>
        <v>0.81022295961013513</v>
      </c>
      <c r="C76" s="20">
        <f>+'Tabla M'!$M95/'Tabla M'!$M93</f>
        <v>0.64725019418634999</v>
      </c>
      <c r="D76" s="20">
        <f>+'Tabla M'!$M96/'Tabla M'!$M93</f>
        <v>0.50918043450364225</v>
      </c>
      <c r="E76" s="20">
        <f>+'Tabla M'!$M97/'Tabla M'!$M93</f>
        <v>0.39393620008027463</v>
      </c>
      <c r="F76" s="20">
        <f>+'Tabla M'!$M98/'Tabla M'!$M93</f>
        <v>0.29930058779965635</v>
      </c>
      <c r="G76" s="20">
        <f>+'Tabla M'!$M99/'Tabla M'!$M93</f>
        <v>0.22296427390058479</v>
      </c>
      <c r="H76" s="20"/>
      <c r="I76" s="59"/>
      <c r="J76" s="9">
        <f t="shared" si="4"/>
        <v>87</v>
      </c>
      <c r="K76" s="20">
        <f>+'Tabla M'!$AC94/'Tabla M'!$AC93</f>
        <v>0.81854423076923066</v>
      </c>
      <c r="L76" s="20">
        <f>+'Tabla M'!$AC95/'Tabla M'!$AC93</f>
        <v>0.6623234902034022</v>
      </c>
      <c r="M76" s="20">
        <f>+'Tabla M'!$AC96/'Tabla M'!$AC93</f>
        <v>0.52940726586026576</v>
      </c>
      <c r="N76" s="20">
        <f>+'Tabla M'!$AC97/'Tabla M'!$AC93</f>
        <v>0.41769622421837432</v>
      </c>
      <c r="O76" s="20">
        <f>+'Tabla M'!$AC98/'Tabla M'!$AC93</f>
        <v>0.32512470015696188</v>
      </c>
      <c r="P76" s="20">
        <f>+'Tabla M'!$AC99/'Tabla M'!$AC93</f>
        <v>0.24957040913904388</v>
      </c>
      <c r="Q76" s="20"/>
      <c r="R76" s="61"/>
      <c r="S76" s="62"/>
      <c r="T76" s="62"/>
      <c r="U76" s="62"/>
      <c r="V76" s="62"/>
      <c r="W76" s="62"/>
    </row>
    <row r="77" spans="1:23" x14ac:dyDescent="0.2">
      <c r="A77" s="9">
        <f t="shared" si="3"/>
        <v>88</v>
      </c>
      <c r="B77" s="20">
        <f>+'Tabla M'!$M95/'Tabla M'!$M94</f>
        <v>0.7988544221183207</v>
      </c>
      <c r="C77" s="20">
        <f>+'Tabla M'!$M96/'Tabla M'!$M94</f>
        <v>0.62844483541746432</v>
      </c>
      <c r="D77" s="20">
        <f>+'Tabla M'!$M97/'Tabla M'!$M94</f>
        <v>0.4862071549661216</v>
      </c>
      <c r="E77" s="20">
        <f>+'Tabla M'!$M98/'Tabla M'!$M94</f>
        <v>0.36940521648963692</v>
      </c>
      <c r="F77" s="20">
        <f>+'Tabla M'!$M99/'Tabla M'!$M94</f>
        <v>0.27518878755036918</v>
      </c>
      <c r="G77" s="20">
        <f>+'Tabla M'!$M100/'Tabla M'!$M94</f>
        <v>0.20066148748091064</v>
      </c>
      <c r="H77" s="20"/>
      <c r="I77" s="59"/>
      <c r="J77" s="9">
        <f t="shared" si="4"/>
        <v>88</v>
      </c>
      <c r="K77" s="20">
        <f>+'Tabla M'!$AC95/'Tabla M'!$AC94</f>
        <v>0.80914807692307678</v>
      </c>
      <c r="L77" s="20">
        <f>+'Tabla M'!$AC96/'Tabla M'!$AC94</f>
        <v>0.64676684039755905</v>
      </c>
      <c r="M77" s="20">
        <f>+'Tabla M'!$AC97/'Tabla M'!$AC94</f>
        <v>0.51029157437936179</v>
      </c>
      <c r="N77" s="20">
        <f>+'Tabla M'!$AC98/'Tabla M'!$AC94</f>
        <v>0.39719869487251097</v>
      </c>
      <c r="O77" s="20">
        <f>+'Tabla M'!$AC99/'Tabla M'!$AC94</f>
        <v>0.30489544701146931</v>
      </c>
      <c r="P77" s="20">
        <f>+'Tabla M'!$AC100/'Tabla M'!$AC94</f>
        <v>0.230727870513735</v>
      </c>
      <c r="Q77" s="20"/>
      <c r="R77" s="61"/>
      <c r="S77" s="62"/>
      <c r="T77" s="62"/>
      <c r="U77" s="62"/>
      <c r="V77" s="62"/>
      <c r="W77" s="62"/>
    </row>
    <row r="78" spans="1:23" x14ac:dyDescent="0.2">
      <c r="A78" s="9">
        <f t="shared" si="3"/>
        <v>89</v>
      </c>
      <c r="B78" s="20">
        <f>+'Tabla M'!$M96/'Tabla M'!$M95</f>
        <v>0.78668255193608172</v>
      </c>
      <c r="C78" s="20">
        <f>+'Tabla M'!$M97/'Tabla M'!$M95</f>
        <v>0.60863048573587042</v>
      </c>
      <c r="D78" s="20">
        <f>+'Tabla M'!$M98/'Tabla M'!$M95</f>
        <v>0.46241869139321512</v>
      </c>
      <c r="E78" s="20">
        <f>+'Tabla M'!$M99/'Tabla M'!$M95</f>
        <v>0.34447926922736638</v>
      </c>
      <c r="F78" s="20">
        <f>+'Tabla M'!$M100/'Tabla M'!$M95</f>
        <v>0.25118655154817443</v>
      </c>
      <c r="G78" s="20">
        <f>+'Tabla M'!$M101/'Tabla M'!$M95</f>
        <v>0.17894959218816819</v>
      </c>
      <c r="H78" s="20"/>
      <c r="I78" s="59"/>
      <c r="J78" s="9">
        <f t="shared" si="4"/>
        <v>89</v>
      </c>
      <c r="K78" s="20">
        <f>+'Tabla M'!$AC96/'Tabla M'!$AC95</f>
        <v>0.79931826923076921</v>
      </c>
      <c r="L78" s="20">
        <f>+'Tabla M'!$AC97/'Tabla M'!$AC95</f>
        <v>0.63065289151997028</v>
      </c>
      <c r="M78" s="20">
        <f>+'Tabla M'!$AC98/'Tabla M'!$AC95</f>
        <v>0.49088505083386785</v>
      </c>
      <c r="N78" s="20">
        <f>+'Tabla M'!$AC99/'Tabla M'!$AC95</f>
        <v>0.37681044509292549</v>
      </c>
      <c r="O78" s="20">
        <f>+'Tabla M'!$AC100/'Tabla M'!$AC95</f>
        <v>0.28514913041765727</v>
      </c>
      <c r="P78" s="20">
        <f>+'Tabla M'!$AC101/'Tabla M'!$AC95</f>
        <v>0.21207006938316664</v>
      </c>
      <c r="Q78" s="20"/>
      <c r="R78" s="61"/>
      <c r="S78" s="62"/>
      <c r="T78" s="62"/>
      <c r="U78" s="62"/>
      <c r="V78" s="62"/>
      <c r="W78" s="62"/>
    </row>
    <row r="79" spans="1:23" x14ac:dyDescent="0.2">
      <c r="A79" s="9">
        <f t="shared" si="3"/>
        <v>90</v>
      </c>
      <c r="B79" s="20">
        <f>+'Tabla M'!$M97/'Tabla M'!$M96</f>
        <v>0.77366719808134488</v>
      </c>
      <c r="C79" s="20">
        <f>+'Tabla M'!$M98/'Tabla M'!$M96</f>
        <v>0.58780850071629254</v>
      </c>
      <c r="D79" s="20">
        <f>+'Tabla M'!$M99/'Tabla M'!$M96</f>
        <v>0.43788853379241521</v>
      </c>
      <c r="E79" s="20">
        <f>+'Tabla M'!$M100/'Tabla M'!$M96</f>
        <v>0.31929849076986194</v>
      </c>
      <c r="F79" s="20">
        <f>+'Tabla M'!$M101/'Tabla M'!$M96</f>
        <v>0.22747370174635309</v>
      </c>
      <c r="G79" s="20">
        <f>+'Tabla M'!$M102/'Tabla M'!$M96</f>
        <v>0.15801283767448776</v>
      </c>
      <c r="H79" s="20"/>
      <c r="I79" s="59"/>
      <c r="J79" s="9">
        <f t="shared" si="4"/>
        <v>90</v>
      </c>
      <c r="K79" s="20">
        <f>+'Tabla M'!$AC97/'Tabla M'!$AC96</f>
        <v>0.78898846153846147</v>
      </c>
      <c r="L79" s="20">
        <f>+'Tabla M'!$AC98/'Tabla M'!$AC96</f>
        <v>0.6141296523927513</v>
      </c>
      <c r="M79" s="20">
        <f>+'Tabla M'!$AC99/'Tabla M'!$AC96</f>
        <v>0.47141477881589305</v>
      </c>
      <c r="N79" s="20">
        <f>+'Tabla M'!$AC100/'Tabla M'!$AC96</f>
        <v>0.3567404141682799</v>
      </c>
      <c r="O79" s="20">
        <f>+'Tabla M'!$AC101/'Tabla M'!$AC96</f>
        <v>0.26531367735064293</v>
      </c>
      <c r="P79" s="20">
        <f>+'Tabla M'!$AC102/'Tabla M'!$AC96</f>
        <v>0.19358612467889663</v>
      </c>
      <c r="Q79" s="20"/>
      <c r="R79" s="61"/>
      <c r="S79" s="62"/>
      <c r="T79" s="62"/>
      <c r="U79" s="62"/>
      <c r="V79" s="62"/>
      <c r="W79" s="62"/>
    </row>
    <row r="80" spans="1:23" x14ac:dyDescent="0.2">
      <c r="A80" s="9">
        <f t="shared" si="3"/>
        <v>91</v>
      </c>
      <c r="B80" s="20">
        <f>+'Tabla M'!$M98/'Tabla M'!$M97</f>
        <v>0.75976919038835766</v>
      </c>
      <c r="C80" s="20">
        <f>+'Tabla M'!$M99/'Tabla M'!$M97</f>
        <v>0.56599082251174193</v>
      </c>
      <c r="D80" s="20">
        <f>+'Tabla M'!$M100/'Tabla M'!$M97</f>
        <v>0.41270780454658784</v>
      </c>
      <c r="E80" s="20">
        <f>+'Tabla M'!$M101/'Tabla M'!$M97</f>
        <v>0.29402009327844875</v>
      </c>
      <c r="F80" s="20">
        <f>+'Tabla M'!$M102/'Tabla M'!$M97</f>
        <v>0.20423877096812626</v>
      </c>
      <c r="G80" s="20">
        <f>+'Tabla M'!$M103/'Tabla M'!$M97</f>
        <v>0.13803091067731851</v>
      </c>
      <c r="H80" s="20"/>
      <c r="I80" s="59"/>
      <c r="J80" s="9">
        <f t="shared" si="4"/>
        <v>91</v>
      </c>
      <c r="K80" s="20">
        <f>+'Tabla M'!$AC98/'Tabla M'!$AC97</f>
        <v>0.77837596153846134</v>
      </c>
      <c r="L80" s="20">
        <f>+'Tabla M'!$AC99/'Tabla M'!$AC97</f>
        <v>0.59749261465329129</v>
      </c>
      <c r="M80" s="20">
        <f>+'Tabla M'!$AC100/'Tabla M'!$AC97</f>
        <v>0.45214908906610113</v>
      </c>
      <c r="N80" s="20">
        <f>+'Tabla M'!$AC101/'Tabla M'!$AC97</f>
        <v>0.33627066843703074</v>
      </c>
      <c r="O80" s="20">
        <f>+'Tabla M'!$AC102/'Tabla M'!$AC97</f>
        <v>0.24535989322507948</v>
      </c>
      <c r="P80" s="20">
        <f>+'Tabla M'!$AC103/'Tabla M'!$AC97</f>
        <v>0.17547856455888575</v>
      </c>
      <c r="Q80" s="20"/>
      <c r="R80" s="61"/>
      <c r="S80" s="62"/>
      <c r="T80" s="62"/>
      <c r="U80" s="62"/>
      <c r="V80" s="62"/>
      <c r="W80" s="62"/>
    </row>
    <row r="81" spans="1:23" x14ac:dyDescent="0.2">
      <c r="A81" s="9">
        <f t="shared" si="3"/>
        <v>92</v>
      </c>
      <c r="B81" s="20">
        <f>+'Tabla M'!$M99/'Tabla M'!$M98</f>
        <v>0.7449510057421973</v>
      </c>
      <c r="C81" s="20">
        <f>+'Tabla M'!$M100/'Tabla M'!$M98</f>
        <v>0.54320155353447719</v>
      </c>
      <c r="D81" s="20">
        <f>+'Tabla M'!$M101/'Tabla M'!$M98</f>
        <v>0.38698607024083159</v>
      </c>
      <c r="E81" s="20">
        <f>+'Tabla M'!$M102/'Tabla M'!$M98</f>
        <v>0.26881686379481795</v>
      </c>
      <c r="F81" s="20">
        <f>+'Tabla M'!$M103/'Tabla M'!$M98</f>
        <v>0.18167479337608272</v>
      </c>
      <c r="G81" s="20">
        <f>+'Tabla M'!$M104/'Tabla M'!$M98</f>
        <v>0.11917296511407588</v>
      </c>
      <c r="H81" s="20"/>
      <c r="I81" s="59"/>
      <c r="J81" s="9">
        <f t="shared" si="4"/>
        <v>92</v>
      </c>
      <c r="K81" s="20">
        <f>+'Tabla M'!$AC99/'Tabla M'!$AC98</f>
        <v>0.76761442307692307</v>
      </c>
      <c r="L81" s="20">
        <f>+'Tabla M'!$AC100/'Tabla M'!$AC98</f>
        <v>0.58088778611871272</v>
      </c>
      <c r="M81" s="20">
        <f>+'Tabla M'!$AC101/'Tabla M'!$AC98</f>
        <v>0.43201574181760599</v>
      </c>
      <c r="N81" s="20">
        <f>+'Tabla M'!$AC102/'Tabla M'!$AC98</f>
        <v>0.31522028601721624</v>
      </c>
      <c r="O81" s="20">
        <f>+'Tabla M'!$AC103/'Tabla M'!$AC98</f>
        <v>0.22544191140236666</v>
      </c>
      <c r="P81" s="20">
        <f>+'Tabla M'!$AC104/'Tabla M'!$AC98</f>
        <v>0.15770528786870169</v>
      </c>
      <c r="Q81" s="20"/>
      <c r="R81" s="61"/>
      <c r="S81" s="62"/>
      <c r="T81" s="62"/>
      <c r="U81" s="62"/>
      <c r="V81" s="62"/>
      <c r="W81" s="62"/>
    </row>
    <row r="82" spans="1:23" x14ac:dyDescent="0.2">
      <c r="A82" s="9">
        <f t="shared" si="3"/>
        <v>93</v>
      </c>
      <c r="B82" s="20">
        <f>+'Tabla M'!$M100/'Tabla M'!$M99</f>
        <v>0.72917755576862886</v>
      </c>
      <c r="C82" s="20">
        <f>+'Tabla M'!$M101/'Tabla M'!$M99</f>
        <v>0.51947855262679465</v>
      </c>
      <c r="D82" s="20">
        <f>+'Tabla M'!$M102/'Tabla M'!$M99</f>
        <v>0.36085173618497873</v>
      </c>
      <c r="E82" s="20">
        <f>+'Tabla M'!$M103/'Tabla M'!$M99</f>
        <v>0.24387482126435883</v>
      </c>
      <c r="F82" s="20">
        <f>+'Tabla M'!$M104/'Tabla M'!$M99</f>
        <v>0.15997423212462603</v>
      </c>
      <c r="G82" s="20">
        <f>+'Tabla M'!$M105/'Tabla M'!$M99</f>
        <v>0.10159131630791134</v>
      </c>
      <c r="H82" s="20"/>
      <c r="I82" s="59"/>
      <c r="J82" s="9">
        <f t="shared" si="4"/>
        <v>93</v>
      </c>
      <c r="K82" s="20">
        <f>+'Tabla M'!$AC100/'Tabla M'!$AC99</f>
        <v>0.75674423076923047</v>
      </c>
      <c r="L82" s="20">
        <f>+'Tabla M'!$AC101/'Tabla M'!$AC99</f>
        <v>0.5628030542806951</v>
      </c>
      <c r="M82" s="20">
        <f>+'Tabla M'!$AC102/'Tabla M'!$AC99</f>
        <v>0.41064924855590923</v>
      </c>
      <c r="N82" s="20">
        <f>+'Tabla M'!$AC103/'Tabla M'!$AC99</f>
        <v>0.29369160430662594</v>
      </c>
      <c r="O82" s="20">
        <f>+'Tabla M'!$AC104/'Tabla M'!$AC99</f>
        <v>0.20544857304341971</v>
      </c>
      <c r="P82" s="20">
        <f>+'Tabla M'!$AC105/'Tabla M'!$AC99</f>
        <v>0.14022596033021337</v>
      </c>
      <c r="Q82" s="20"/>
      <c r="R82" s="61"/>
      <c r="S82" s="62"/>
      <c r="T82" s="62"/>
      <c r="U82" s="62"/>
      <c r="V82" s="62"/>
      <c r="W82" s="62"/>
    </row>
    <row r="83" spans="1:23" x14ac:dyDescent="0.2">
      <c r="A83" s="9">
        <f t="shared" si="3"/>
        <v>94</v>
      </c>
      <c r="B83" s="20">
        <f>+'Tabla M'!$M101/'Tabla M'!$M100</f>
        <v>0.71241709034668566</v>
      </c>
      <c r="C83" s="20">
        <f>+'Tabla M'!$M102/'Tabla M'!$M100</f>
        <v>0.49487499077587976</v>
      </c>
      <c r="D83" s="20">
        <f>+'Tabla M'!$M103/'Tabla M'!$M100</f>
        <v>0.33445190315449225</v>
      </c>
      <c r="E83" s="20">
        <f>+'Tabla M'!$M104/'Tabla M'!$M100</f>
        <v>0.21938995634060154</v>
      </c>
      <c r="F83" s="20">
        <f>+'Tabla M'!$M105/'Tabla M'!$M100</f>
        <v>0.13932315319390701</v>
      </c>
      <c r="G83" s="20">
        <f>+'Tabla M'!$M106/'Tabla M'!$M100</f>
        <v>8.5415136103604197E-2</v>
      </c>
      <c r="H83" s="20"/>
      <c r="I83" s="59"/>
      <c r="J83" s="9">
        <f t="shared" si="4"/>
        <v>94</v>
      </c>
      <c r="K83" s="20">
        <f>+'Tabla M'!$AC101/'Tabla M'!$AC100</f>
        <v>0.7437163461538463</v>
      </c>
      <c r="L83" s="20">
        <f>+'Tabla M'!$AC102/'Tabla M'!$AC100</f>
        <v>0.54265263197115399</v>
      </c>
      <c r="M83" s="20">
        <f>+'Tabla M'!$AC103/'Tabla M'!$AC100</f>
        <v>0.38809890100924649</v>
      </c>
      <c r="N83" s="20">
        <f>+'Tabla M'!$AC104/'Tabla M'!$AC100</f>
        <v>0.27149010813677593</v>
      </c>
      <c r="O83" s="20">
        <f>+'Tabla M'!$AC105/'Tabla M'!$AC100</f>
        <v>0.18530165758604289</v>
      </c>
      <c r="P83" s="20">
        <f>+'Tabla M'!$AC106/'Tabla M'!$AC100</f>
        <v>0.12309642565842054</v>
      </c>
      <c r="Q83" s="20"/>
      <c r="R83" s="61"/>
      <c r="S83" s="62"/>
      <c r="T83" s="62"/>
      <c r="U83" s="62"/>
      <c r="V83" s="62"/>
      <c r="W83" s="62"/>
    </row>
    <row r="84" spans="1:23" x14ac:dyDescent="0.2">
      <c r="A84" s="9">
        <f t="shared" si="3"/>
        <v>95</v>
      </c>
      <c r="B84" s="20">
        <f>+'Tabla M'!$M102/'Tabla M'!$M101</f>
        <v>0.69464222220589533</v>
      </c>
      <c r="C84" s="20">
        <f>+'Tabla M'!$M103/'Tabla M'!$M101</f>
        <v>0.46946080840331467</v>
      </c>
      <c r="D84" s="20">
        <f>+'Tabla M'!$M104/'Tabla M'!$M101</f>
        <v>0.30795156280408598</v>
      </c>
      <c r="E84" s="20">
        <f>+'Tabla M'!$M105/'Tabla M'!$M101</f>
        <v>0.19556402433595152</v>
      </c>
      <c r="F84" s="20">
        <f>+'Tabla M'!$M106/'Tabla M'!$M101</f>
        <v>0.11989484427168695</v>
      </c>
      <c r="G84" s="20">
        <f>+'Tabla M'!$M107/'Tabla M'!$M101</f>
        <v>7.0744563104883779E-2</v>
      </c>
      <c r="H84" s="20"/>
      <c r="I84" s="59"/>
      <c r="J84" s="9">
        <f t="shared" si="4"/>
        <v>95</v>
      </c>
      <c r="K84" s="20">
        <f>+'Tabla M'!$AC102/'Tabla M'!$AC101</f>
        <v>0.72965000000000002</v>
      </c>
      <c r="L84" s="20">
        <f>+'Tabla M'!$AC103/'Tabla M'!$AC101</f>
        <v>0.52183726096153837</v>
      </c>
      <c r="M84" s="20">
        <f>+'Tabla M'!$AC104/'Tabla M'!$AC101</f>
        <v>0.3650452347064792</v>
      </c>
      <c r="N84" s="20">
        <f>+'Tabla M'!$AC105/'Tabla M'!$AC101</f>
        <v>0.24915635987340679</v>
      </c>
      <c r="O84" s="20">
        <f>+'Tabla M'!$AC106/'Tabla M'!$AC101</f>
        <v>0.16551528858417294</v>
      </c>
      <c r="P84" s="20">
        <f>+'Tabla M'!$AC107/'Tabla M'!$AC101</f>
        <v>0.10665789281432508</v>
      </c>
      <c r="Q84" s="20"/>
      <c r="R84" s="61"/>
      <c r="S84" s="62"/>
      <c r="T84" s="62"/>
      <c r="U84" s="62"/>
      <c r="V84" s="62"/>
      <c r="W84" s="62"/>
    </row>
    <row r="85" spans="1:23" x14ac:dyDescent="0.2">
      <c r="A85" s="9">
        <f t="shared" si="3"/>
        <v>96</v>
      </c>
      <c r="B85" s="20">
        <f>+'Tabla M'!$M103/'Tabla M'!$M102</f>
        <v>0.67583108742296427</v>
      </c>
      <c r="C85" s="20">
        <f>+'Tabla M'!$M104/'Tabla M'!$M102</f>
        <v>0.44332399177544907</v>
      </c>
      <c r="D85" s="20">
        <f>+'Tabla M'!$M105/'Tabla M'!$M102</f>
        <v>0.28153201473259337</v>
      </c>
      <c r="E85" s="20">
        <f>+'Tabla M'!$M106/'Tabla M'!$M102</f>
        <v>0.17259941944063045</v>
      </c>
      <c r="F85" s="20">
        <f>+'Tabla M'!$M107/'Tabla M'!$M102</f>
        <v>0.10184316593976742</v>
      </c>
      <c r="G85" s="20">
        <f>+'Tabla M'!$M108/'Tabla M'!$M102</f>
        <v>5.7645696961083737E-2</v>
      </c>
      <c r="H85" s="20"/>
      <c r="I85" s="59"/>
      <c r="J85" s="9">
        <f t="shared" si="4"/>
        <v>96</v>
      </c>
      <c r="K85" s="20">
        <f>+'Tabla M'!$AC103/'Tabla M'!$AC102</f>
        <v>0.71518846153846138</v>
      </c>
      <c r="L85" s="20">
        <f>+'Tabla M'!$AC104/'Tabla M'!$AC102</f>
        <v>0.50030183609467438</v>
      </c>
      <c r="M85" s="20">
        <f>+'Tabla M'!$AC105/'Tabla M'!$AC102</f>
        <v>0.34147380233455327</v>
      </c>
      <c r="N85" s="20">
        <f>+'Tabla M'!$AC106/'Tabla M'!$AC102</f>
        <v>0.22684203191142732</v>
      </c>
      <c r="O85" s="20">
        <f>+'Tabla M'!$AC107/'Tabla M'!$AC102</f>
        <v>0.14617678724638536</v>
      </c>
      <c r="P85" s="20">
        <f>+'Tabla M'!$AC108/'Tabla M'!$AC102</f>
        <v>9.1015430478327511E-2</v>
      </c>
      <c r="Q85" s="20"/>
      <c r="R85" s="61"/>
      <c r="S85" s="62"/>
      <c r="T85" s="62"/>
      <c r="U85" s="62"/>
      <c r="V85" s="62"/>
      <c r="W85" s="62"/>
    </row>
    <row r="86" spans="1:23" x14ac:dyDescent="0.2">
      <c r="A86" s="9">
        <f t="shared" si="3"/>
        <v>97</v>
      </c>
      <c r="B86" s="20">
        <f>+'Tabla M'!$M104/'Tabla M'!$M103</f>
        <v>0.65596862888610763</v>
      </c>
      <c r="C86" s="20">
        <f>+'Tabla M'!$M105/'Tabla M'!$M103</f>
        <v>0.41657156643402299</v>
      </c>
      <c r="D86" s="20">
        <f>+'Tabla M'!$M106/'Tabla M'!$M103</f>
        <v>0.25538839904328087</v>
      </c>
      <c r="E86" s="20">
        <f>+'Tabla M'!$M107/'Tabla M'!$M103</f>
        <v>0.1506932247347621</v>
      </c>
      <c r="F86" s="20">
        <f>+'Tabla M'!$M108/'Tabla M'!$M103</f>
        <v>8.5296012618914299E-2</v>
      </c>
      <c r="G86" s="20">
        <f>+'Tabla M'!$M109/'Tabla M'!$M103</f>
        <v>4.6146957595612312E-2</v>
      </c>
      <c r="H86" s="20"/>
      <c r="I86" s="59"/>
      <c r="J86" s="9">
        <f t="shared" si="4"/>
        <v>97</v>
      </c>
      <c r="K86" s="20">
        <f>+'Tabla M'!$AC104/'Tabla M'!$AC103</f>
        <v>0.69953846153846144</v>
      </c>
      <c r="L86" s="20">
        <f>+'Tabla M'!$AC105/'Tabla M'!$AC103</f>
        <v>0.4774598874260354</v>
      </c>
      <c r="M86" s="20">
        <f>+'Tabla M'!$AC106/'Tabla M'!$AC103</f>
        <v>0.31717798050525203</v>
      </c>
      <c r="N86" s="20">
        <f>+'Tabla M'!$AC107/'Tabla M'!$AC103</f>
        <v>0.20438918565875699</v>
      </c>
      <c r="O86" s="20">
        <f>+'Tabla M'!$AC108/'Tabla M'!$AC103</f>
        <v>0.12726076464173056</v>
      </c>
      <c r="P86" s="20">
        <f>+'Tabla M'!$AC109/'Tabla M'!$AC103</f>
        <v>7.620717211882401E-2</v>
      </c>
      <c r="Q86" s="20"/>
      <c r="R86" s="61"/>
      <c r="S86" s="62"/>
      <c r="T86" s="62"/>
      <c r="U86" s="62"/>
      <c r="V86" s="62"/>
      <c r="W86" s="62"/>
    </row>
    <row r="87" spans="1:23" x14ac:dyDescent="0.2">
      <c r="A87" s="9">
        <f t="shared" si="3"/>
        <v>98</v>
      </c>
      <c r="B87" s="20">
        <f>+'Tabla M'!$M105/'Tabla M'!$M104</f>
        <v>0.63504800091034552</v>
      </c>
      <c r="C87" s="20">
        <f>+'Tabla M'!$M106/'Tabla M'!$M104</f>
        <v>0.38933020238628302</v>
      </c>
      <c r="D87" s="20">
        <f>+'Tabla M'!$M107/'Tabla M'!$M104</f>
        <v>0.22972626753607475</v>
      </c>
      <c r="E87" s="20">
        <f>+'Tabla M'!$M108/'Tabla M'!$M104</f>
        <v>0.13003062778132304</v>
      </c>
      <c r="F87" s="20">
        <f>+'Tabla M'!$M109/'Tabla M'!$M104</f>
        <v>7.0349336177819813E-2</v>
      </c>
      <c r="G87" s="20">
        <f>+'Tabla M'!$M110/'Tabla M'!$M104</f>
        <v>3.6237254007110413E-2</v>
      </c>
      <c r="H87" s="20"/>
      <c r="I87" s="59"/>
      <c r="J87" s="9">
        <f t="shared" si="4"/>
        <v>98</v>
      </c>
      <c r="K87" s="20">
        <f>+'Tabla M'!$AC105/'Tabla M'!$AC104</f>
        <v>0.68253557692307687</v>
      </c>
      <c r="L87" s="20">
        <f>+'Tabla M'!$AC106/'Tabla M'!$AC104</f>
        <v>0.45341035260262558</v>
      </c>
      <c r="M87" s="20">
        <f>+'Tabla M'!$AC107/'Tabla M'!$AC104</f>
        <v>0.29217719524563901</v>
      </c>
      <c r="N87" s="20">
        <f>+'Tabla M'!$AC108/'Tabla M'!$AC104</f>
        <v>0.18192104028397818</v>
      </c>
      <c r="O87" s="20">
        <f>+'Tabla M'!$AC109/'Tabla M'!$AC104</f>
        <v>0.10893921679620763</v>
      </c>
      <c r="P87" s="20">
        <f>+'Tabla M'!$AC110/'Tabla M'!$AC104</f>
        <v>6.2199579074523184E-2</v>
      </c>
      <c r="Q87" s="20"/>
      <c r="R87" s="61"/>
      <c r="S87" s="62"/>
      <c r="T87" s="62"/>
      <c r="U87" s="62"/>
      <c r="V87" s="62"/>
      <c r="W87" s="62"/>
    </row>
    <row r="88" spans="1:23" x14ac:dyDescent="0.2">
      <c r="A88" s="9">
        <f t="shared" si="3"/>
        <v>99</v>
      </c>
      <c r="B88" s="20">
        <f>+'Tabla M'!$M106/'Tabla M'!$M105</f>
        <v>0.61307208561900139</v>
      </c>
      <c r="C88" s="20">
        <f>+'Tabla M'!$M107/'Tabla M'!$M105</f>
        <v>0.36174630454195689</v>
      </c>
      <c r="D88" s="20">
        <f>+'Tabla M'!$M108/'Tabla M'!$M105</f>
        <v>0.20475716417487069</v>
      </c>
      <c r="E88" s="20">
        <f>+'Tabla M'!$M109/'Tabla M'!$M105</f>
        <v>0.11077798225799243</v>
      </c>
      <c r="F88" s="20">
        <f>+'Tabla M'!$M110/'Tabla M'!$M105</f>
        <v>5.7062228296387157E-2</v>
      </c>
      <c r="G88" s="20">
        <f>+'Tabla M'!$M111/'Tabla M'!$M105</f>
        <v>2.7866312893442349E-2</v>
      </c>
      <c r="H88" s="20"/>
      <c r="I88" s="59"/>
      <c r="J88" s="9">
        <f t="shared" si="4"/>
        <v>99</v>
      </c>
      <c r="K88" s="20">
        <f>+'Tabla M'!$AC106/'Tabla M'!$AC105</f>
        <v>0.66430288461538445</v>
      </c>
      <c r="L88" s="20">
        <f>+'Tabla M'!$AC107/'Tabla M'!$AC105</f>
        <v>0.42807614009338002</v>
      </c>
      <c r="M88" s="20">
        <f>+'Tabla M'!$AC108/'Tabla M'!$AC105</f>
        <v>0.26653708090073819</v>
      </c>
      <c r="N88" s="20">
        <f>+'Tabla M'!$AC109/'Tabla M'!$AC105</f>
        <v>0.15960958004169401</v>
      </c>
      <c r="O88" s="20">
        <f>+'Tabla M'!$AC110/'Tabla M'!$AC105</f>
        <v>9.1130164020055471E-2</v>
      </c>
      <c r="P88" s="20">
        <f>+'Tabla M'!$AC111/'Tabla M'!$AC105</f>
        <v>4.8938913457397142E-2</v>
      </c>
      <c r="Q88" s="20"/>
      <c r="R88" s="61"/>
      <c r="S88" s="62"/>
      <c r="T88" s="62"/>
      <c r="U88" s="62"/>
      <c r="V88" s="62"/>
      <c r="W88" s="62"/>
    </row>
    <row r="89" spans="1:23" x14ac:dyDescent="0.2">
      <c r="A89" s="9">
        <f t="shared" si="3"/>
        <v>100</v>
      </c>
      <c r="B89" s="20">
        <f>+'Tabla M'!$M107/'Tabla M'!$M106</f>
        <v>0.59005508981331611</v>
      </c>
      <c r="C89" s="20">
        <f>+'Tabla M'!$M108/'Tabla M'!$M106</f>
        <v>0.33398546268524559</v>
      </c>
      <c r="D89" s="20">
        <f>+'Tabla M'!$M109/'Tabla M'!$M106</f>
        <v>0.18069324122977001</v>
      </c>
      <c r="E89" s="20">
        <f>+'Tabla M'!$M110/'Tabla M'!$M106</f>
        <v>9.3075887216057238E-2</v>
      </c>
      <c r="F89" s="20">
        <f>+'Tabla M'!$M111/'Tabla M'!$M106</f>
        <v>4.5453566631249449E-2</v>
      </c>
      <c r="G89" s="20">
        <f>+'Tabla M'!$M112/'Tabla M'!$M106</f>
        <v>2.0947350016479297E-2</v>
      </c>
      <c r="H89" s="20"/>
      <c r="I89" s="59"/>
      <c r="J89" s="9">
        <f t="shared" si="4"/>
        <v>100</v>
      </c>
      <c r="K89" s="20">
        <f>+'Tabla M'!$AC107/'Tabla M'!$AC106</f>
        <v>0.64439903846153834</v>
      </c>
      <c r="L89" s="20">
        <f>+'Tabla M'!$AC108/'Tabla M'!$AC106</f>
        <v>0.4012282455390162</v>
      </c>
      <c r="M89" s="20">
        <f>+'Tabla M'!$AC109/'Tabla M'!$AC106</f>
        <v>0.24026627572768128</v>
      </c>
      <c r="N89" s="20">
        <f>+'Tabla M'!$AC110/'Tabla M'!$AC106</f>
        <v>0.13718164730357549</v>
      </c>
      <c r="O89" s="20">
        <f>+'Tabla M'!$AC111/'Tabla M'!$AC106</f>
        <v>7.3669578426912311E-2</v>
      </c>
      <c r="P89" s="20">
        <f>+'Tabla M'!$AC112/'Tabla M'!$AC106</f>
        <v>3.6467716371717432E-2</v>
      </c>
      <c r="Q89" s="20"/>
      <c r="R89" s="61"/>
      <c r="S89" s="62"/>
      <c r="T89" s="62"/>
      <c r="U89" s="62"/>
      <c r="V89" s="62"/>
      <c r="W89" s="62"/>
    </row>
    <row r="90" spans="1:23" x14ac:dyDescent="0.2">
      <c r="A90" s="9">
        <f t="shared" si="3"/>
        <v>101</v>
      </c>
      <c r="B90" s="20">
        <f>+'Tabla M'!$M108/'Tabla M'!$M107</f>
        <v>0.56602420426694944</v>
      </c>
      <c r="C90" s="20">
        <f>+'Tabla M'!$M109/'Tabla M'!$M107</f>
        <v>0.30623113731115925</v>
      </c>
      <c r="D90" s="20">
        <f>+'Tabla M'!$M110/'Tabla M'!$M107</f>
        <v>0.15774101236124402</v>
      </c>
      <c r="E90" s="20">
        <f>+'Tabla M'!$M111/'Tabla M'!$M107</f>
        <v>7.7032750697278496E-2</v>
      </c>
      <c r="F90" s="20">
        <f>+'Tabla M'!$M112/'Tabla M'!$M107</f>
        <v>3.5500668290323029E-2</v>
      </c>
      <c r="G90" s="20">
        <f>+'Tabla M'!$M113/'Tabla M'!$M107</f>
        <v>1.5362052442048696E-2</v>
      </c>
      <c r="H90" s="20"/>
      <c r="I90" s="59"/>
      <c r="J90" s="9">
        <f t="shared" si="4"/>
        <v>101</v>
      </c>
      <c r="K90" s="20">
        <f>+'Tabla M'!$AC108/'Tabla M'!$AC107</f>
        <v>0.62263942307692299</v>
      </c>
      <c r="L90" s="20">
        <f>+'Tabla M'!$AC109/'Tabla M'!$AC107</f>
        <v>0.37285324990754443</v>
      </c>
      <c r="M90" s="20">
        <f>+'Tabla M'!$AC110/'Tabla M'!$AC107</f>
        <v>0.21288307262389453</v>
      </c>
      <c r="N90" s="20">
        <f>+'Tabla M'!$AC111/'Tabla M'!$AC107</f>
        <v>0.11432291799006053</v>
      </c>
      <c r="O90" s="20">
        <f>+'Tabla M'!$AC112/'Tabla M'!$AC107</f>
        <v>5.6591823070968238E-2</v>
      </c>
      <c r="P90" s="20">
        <f>+'Tabla M'!$AC113/'Tabla M'!$AC107</f>
        <v>2.5066749461925972E-2</v>
      </c>
      <c r="Q90" s="20"/>
      <c r="R90" s="61"/>
      <c r="S90" s="62"/>
      <c r="T90" s="62"/>
      <c r="U90" s="62"/>
      <c r="V90" s="62"/>
      <c r="W90" s="62"/>
    </row>
    <row r="91" spans="1:23" x14ac:dyDescent="0.2">
      <c r="A91" s="9">
        <f t="shared" si="3"/>
        <v>102</v>
      </c>
      <c r="B91" s="20">
        <f>+'Tabla M'!$M109/'Tabla M'!$M108</f>
        <v>0.54102127612679607</v>
      </c>
      <c r="C91" s="20">
        <f>+'Tabla M'!$M110/'Tabla M'!$M108</f>
        <v>0.27868245063041491</v>
      </c>
      <c r="D91" s="20">
        <f>+'Tabla M'!$M111/'Tabla M'!$M108</f>
        <v>0.13609444634446793</v>
      </c>
      <c r="E91" s="20">
        <f>+'Tabla M'!$M112/'Tabla M'!$M108</f>
        <v>6.2719346668751522E-2</v>
      </c>
      <c r="F91" s="20">
        <f>+'Tabla M'!$M113/'Tabla M'!$M108</f>
        <v>2.7140274790799609E-2</v>
      </c>
      <c r="G91" s="20">
        <f>+'Tabla M'!$M114/'Tabla M'!$M108</f>
        <v>1.0967590847594782E-2</v>
      </c>
      <c r="H91" s="20"/>
      <c r="I91" s="59"/>
      <c r="J91" s="9">
        <f t="shared" si="4"/>
        <v>102</v>
      </c>
      <c r="K91" s="20">
        <f>+'Tabla M'!$AC109/'Tabla M'!$AC108</f>
        <v>0.5988269230769232</v>
      </c>
      <c r="L91" s="20">
        <f>+'Tabla M'!$AC110/'Tabla M'!$AC108</f>
        <v>0.34190426229659765</v>
      </c>
      <c r="M91" s="20">
        <f>+'Tabla M'!$AC111/'Tabla M'!$AC108</f>
        <v>0.18361015019753524</v>
      </c>
      <c r="N91" s="20">
        <f>+'Tabla M'!$AC112/'Tabla M'!$AC108</f>
        <v>9.0890202215764104E-2</v>
      </c>
      <c r="O91" s="20">
        <f>+'Tabla M'!$AC113/'Tabla M'!$AC108</f>
        <v>4.0258853732795426E-2</v>
      </c>
      <c r="P91" s="20">
        <f>+'Tabla M'!$AC114/'Tabla M'!$AC108</f>
        <v>1.5249240874820999E-2</v>
      </c>
      <c r="Q91" s="20"/>
      <c r="R91" s="61"/>
      <c r="S91" s="62"/>
      <c r="T91" s="62"/>
      <c r="U91" s="62"/>
      <c r="V91" s="62"/>
      <c r="W91" s="62"/>
    </row>
    <row r="92" spans="1:23" x14ac:dyDescent="0.2">
      <c r="A92" s="9">
        <f t="shared" si="3"/>
        <v>103</v>
      </c>
      <c r="B92" s="20">
        <f>+'Tabla M'!$M110/'Tabla M'!$M109</f>
        <v>0.51510441996943146</v>
      </c>
      <c r="C92" s="20">
        <f>+'Tabla M'!$M111/'Tabla M'!$M109</f>
        <v>0.25155100612452114</v>
      </c>
      <c r="D92" s="20">
        <f>+'Tabla M'!$M112/'Tabla M'!$M109</f>
        <v>0.11592768979024838</v>
      </c>
      <c r="E92" s="20">
        <f>+'Tabla M'!$M113/'Tabla M'!$M109</f>
        <v>5.0164893671277536E-2</v>
      </c>
      <c r="F92" s="20">
        <f>+'Tabla M'!$M114/'Tabla M'!$M109</f>
        <v>2.0272013932820583E-2</v>
      </c>
      <c r="G92" s="20">
        <f>+'Tabla M'!$M115/'Tabla M'!$M109</f>
        <v>7.6051161711328608E-3</v>
      </c>
      <c r="H92" s="20"/>
      <c r="I92" s="59"/>
      <c r="J92" s="9">
        <f t="shared" si="4"/>
        <v>103</v>
      </c>
      <c r="K92" s="20">
        <f>+'Tabla M'!$AC110/'Tabla M'!$AC109</f>
        <v>0.5709567307692307</v>
      </c>
      <c r="L92" s="20">
        <f>+'Tabla M'!$AC111/'Tabla M'!$AC109</f>
        <v>0.30661639135077656</v>
      </c>
      <c r="M92" s="20">
        <f>+'Tabla M'!$AC112/'Tabla M'!$AC109</f>
        <v>0.15178042054079235</v>
      </c>
      <c r="N92" s="20">
        <f>+'Tabla M'!$AC113/'Tabla M'!$AC109</f>
        <v>6.7229531908711324E-2</v>
      </c>
      <c r="O92" s="20">
        <f>+'Tabla M'!$AC114/'Tabla M'!$AC109</f>
        <v>2.5465189167625545E-2</v>
      </c>
      <c r="P92" s="20">
        <f>+'Tabla M'!$AC115/'Tabla M'!$AC109</f>
        <v>7.6531708321888126E-3</v>
      </c>
      <c r="Q92" s="20"/>
      <c r="R92" s="61"/>
      <c r="S92" s="62"/>
      <c r="T92" s="62"/>
      <c r="U92" s="62"/>
      <c r="V92" s="62"/>
      <c r="W92" s="62"/>
    </row>
    <row r="93" spans="1:23" x14ac:dyDescent="0.2">
      <c r="A93" s="9">
        <f t="shared" si="3"/>
        <v>104</v>
      </c>
      <c r="B93" s="20">
        <f>+'Tabla M'!$M111/'Tabla M'!$M110</f>
        <v>0.488349539185568</v>
      </c>
      <c r="C93" s="20">
        <f>+'Tabla M'!$M112/'Tabla M'!$M110</f>
        <v>0.2250566784053766</v>
      </c>
      <c r="D93" s="20">
        <f>+'Tabla M'!$M113/'Tabla M'!$M110</f>
        <v>9.7387814444019991E-2</v>
      </c>
      <c r="E93" s="20">
        <f>+'Tabla M'!$M114/'Tabla M'!$M110</f>
        <v>3.9355154308370353E-2</v>
      </c>
      <c r="F93" s="20">
        <f>+'Tabla M'!$M115/'Tabla M'!$M110</f>
        <v>1.4764222313573199E-2</v>
      </c>
      <c r="G93" s="20">
        <f>+'Tabla M'!$M116/'Tabla M'!$M110</f>
        <v>5.1090060996490253E-3</v>
      </c>
      <c r="H93" s="20"/>
      <c r="I93" s="59"/>
      <c r="J93" s="9">
        <f t="shared" si="4"/>
        <v>104</v>
      </c>
      <c r="K93" s="20">
        <f>+'Tabla M'!$AC111/'Tabla M'!$AC110</f>
        <v>0.53702211538461531</v>
      </c>
      <c r="L93" s="20">
        <f>+'Tabla M'!$AC112/'Tabla M'!$AC110</f>
        <v>0.26583524172891998</v>
      </c>
      <c r="M93" s="20">
        <f>+'Tabla M'!$AC113/'Tabla M'!$AC110</f>
        <v>0.1177489086049222</v>
      </c>
      <c r="N93" s="20">
        <f>+'Tabla M'!$AC114/'Tabla M'!$AC110</f>
        <v>4.4600908957351554E-2</v>
      </c>
      <c r="O93" s="20">
        <f>+'Tabla M'!$AC115/'Tabla M'!$AC110</f>
        <v>1.340411701930189E-2</v>
      </c>
      <c r="P93" s="20">
        <f>+'Tabla M'!$AC116/'Tabla M'!$AC110</f>
        <v>2.7638902636578778E-3</v>
      </c>
      <c r="Q93" s="20"/>
      <c r="R93" s="61"/>
      <c r="S93" s="62"/>
      <c r="T93" s="62"/>
      <c r="U93" s="62"/>
      <c r="V93" s="62"/>
      <c r="W93" s="62"/>
    </row>
    <row r="94" spans="1:23" x14ac:dyDescent="0.2">
      <c r="A94" s="9">
        <f t="shared" si="3"/>
        <v>105</v>
      </c>
      <c r="B94" s="20">
        <f>+'Tabla M'!$M112/'Tabla M'!$M111</f>
        <v>0.46085162439327559</v>
      </c>
      <c r="C94" s="20">
        <f>+'Tabla M'!$M113/'Tabla M'!$M111</f>
        <v>0.1994223535184162</v>
      </c>
      <c r="D94" s="20">
        <f>+'Tabla M'!$M114/'Tabla M'!$M111</f>
        <v>8.058808527597644E-2</v>
      </c>
      <c r="E94" s="20">
        <f>+'Tabla M'!$M115/'Tabla M'!$M111</f>
        <v>3.0232899038250022E-2</v>
      </c>
      <c r="F94" s="20">
        <f>+'Tabla M'!$M116/'Tabla M'!$M111</f>
        <v>1.0461781346552379E-2</v>
      </c>
      <c r="G94" s="20">
        <f>+'Tabla M'!$M117/'Tabla M'!$M111</f>
        <v>3.3159766575535936E-3</v>
      </c>
      <c r="H94" s="20"/>
      <c r="I94" s="59"/>
      <c r="J94" s="9">
        <f t="shared" si="4"/>
        <v>105</v>
      </c>
      <c r="K94" s="20">
        <f>+'Tabla M'!$AC112/'Tabla M'!$AC111</f>
        <v>0.49501730769230756</v>
      </c>
      <c r="L94" s="20">
        <f>+'Tabla M'!$AC113/'Tabla M'!$AC111</f>
        <v>0.21926268068232241</v>
      </c>
      <c r="M94" s="20">
        <f>+'Tabla M'!$AC114/'Tabla M'!$AC111</f>
        <v>8.305227602294997E-2</v>
      </c>
      <c r="N94" s="20">
        <f>+'Tabla M'!$AC115/'Tabla M'!$AC111</f>
        <v>2.4960083831374168E-2</v>
      </c>
      <c r="O94" s="20">
        <f>+'Tabla M'!$AC116/'Tabla M'!$AC111</f>
        <v>5.1466972857875304E-3</v>
      </c>
      <c r="P94" s="20">
        <f>+'Tabla M'!$AC117/'Tabla M'!$AC111</f>
        <v>0</v>
      </c>
      <c r="Q94" s="20"/>
      <c r="R94" s="61"/>
      <c r="S94" s="62"/>
      <c r="T94" s="62"/>
      <c r="U94" s="62"/>
      <c r="V94" s="62"/>
      <c r="W94" s="62"/>
    </row>
    <row r="95" spans="1:23" x14ac:dyDescent="0.2">
      <c r="A95" s="9">
        <f t="shared" si="3"/>
        <v>106</v>
      </c>
      <c r="B95" s="20">
        <f>+'Tabla M'!$M113/'Tabla M'!$M112</f>
        <v>0.43272572551081157</v>
      </c>
      <c r="C95" s="20">
        <f>+'Tabla M'!$M114/'Tabla M'!$M112</f>
        <v>0.17486774703696223</v>
      </c>
      <c r="D95" s="20">
        <f>+'Tabla M'!$M115/'Tabla M'!$M112</f>
        <v>6.5602240369777368E-2</v>
      </c>
      <c r="E95" s="20">
        <f>+'Tabla M'!$M116/'Tabla M'!$M112</f>
        <v>2.270097530919114E-2</v>
      </c>
      <c r="F95" s="20">
        <f>+'Tabla M'!$M117/'Tabla M'!$M112</f>
        <v>7.1953237919453409E-3</v>
      </c>
      <c r="G95" s="20">
        <f>+'Tabla M'!$M118/'Tabla M'!$M112</f>
        <v>2.0731947462235673E-3</v>
      </c>
      <c r="H95" s="20"/>
      <c r="I95" s="59"/>
      <c r="J95" s="9">
        <f t="shared" si="4"/>
        <v>106</v>
      </c>
      <c r="K95" s="20">
        <f>+'Tabla M'!$AC113/'Tabla M'!$AC112</f>
        <v>0.44293942307692302</v>
      </c>
      <c r="L95" s="20">
        <f>+'Tabla M'!$AC114/'Tabla M'!$AC112</f>
        <v>0.16777650949241868</v>
      </c>
      <c r="M95" s="20">
        <f>+'Tabla M'!$AC115/'Tabla M'!$AC112</f>
        <v>5.0422648750877284E-2</v>
      </c>
      <c r="N95" s="20">
        <f>+'Tabla M'!$AC116/'Tabla M'!$AC112</f>
        <v>1.0397004722482573E-2</v>
      </c>
      <c r="O95" s="20">
        <f>+'Tabla M'!$AC117/'Tabla M'!$AC112</f>
        <v>0</v>
      </c>
      <c r="P95" s="20">
        <f>+'Tabla M'!$AC118/'Tabla M'!$AC112</f>
        <v>0</v>
      </c>
      <c r="Q95" s="20"/>
      <c r="R95" s="61"/>
      <c r="S95" s="62"/>
      <c r="T95" s="62"/>
      <c r="U95" s="62"/>
      <c r="V95" s="62"/>
      <c r="W95" s="62"/>
    </row>
    <row r="96" spans="1:23" x14ac:dyDescent="0.2">
      <c r="A96" s="9">
        <f t="shared" si="3"/>
        <v>107</v>
      </c>
      <c r="B96" s="20">
        <f>+'Tabla M'!$M114/'Tabla M'!$M113</f>
        <v>0.40410758299738109</v>
      </c>
      <c r="C96" s="20">
        <f>+'Tabla M'!$M115/'Tabla M'!$M113</f>
        <v>0.15160235803484329</v>
      </c>
      <c r="D96" s="20">
        <f>+'Tabla M'!$M116/'Tabla M'!$M113</f>
        <v>5.2460424631315249E-2</v>
      </c>
      <c r="E96" s="20">
        <f>+'Tabla M'!$M117/'Tabla M'!$M113</f>
        <v>1.6627908552124124E-2</v>
      </c>
      <c r="F96" s="20">
        <f>+'Tabla M'!$M118/'Tabla M'!$M113</f>
        <v>4.7910133925508176E-3</v>
      </c>
      <c r="G96" s="20">
        <f>+'Tabla M'!$M119/'Tabla M'!$M113</f>
        <v>1.2445259442009507E-3</v>
      </c>
      <c r="H96" s="20"/>
      <c r="I96" s="59"/>
      <c r="J96" s="9">
        <f t="shared" si="4"/>
        <v>107</v>
      </c>
      <c r="K96" s="20">
        <f>+'Tabla M'!$AC114/'Tabla M'!$AC113</f>
        <v>0.37877980769230779</v>
      </c>
      <c r="L96" s="20">
        <f>+'Tabla M'!$AC115/'Tabla M'!$AC113</f>
        <v>0.11383644382026624</v>
      </c>
      <c r="M96" s="20">
        <f>+'Tabla M'!$AC116/'Tabla M'!$AC113</f>
        <v>2.3472746341381717E-2</v>
      </c>
      <c r="N96" s="20">
        <f>+'Tabla M'!$AC117/'Tabla M'!$AC113</f>
        <v>0</v>
      </c>
      <c r="O96" s="20">
        <f>+'Tabla M'!$AC118/'Tabla M'!$AC113</f>
        <v>0</v>
      </c>
      <c r="P96" s="20">
        <f>+'Tabla M'!$AC119/'Tabla M'!$AC113</f>
        <v>0</v>
      </c>
      <c r="Q96" s="20"/>
      <c r="R96" s="61"/>
      <c r="S96" s="62"/>
      <c r="T96" s="62"/>
      <c r="U96" s="62"/>
      <c r="V96" s="62"/>
      <c r="W96" s="62"/>
    </row>
    <row r="97" spans="1:23" x14ac:dyDescent="0.2">
      <c r="A97" s="9">
        <f t="shared" si="3"/>
        <v>108</v>
      </c>
      <c r="B97" s="20">
        <f>+'Tabla M'!$M115/'Tabla M'!$M114</f>
        <v>0.37515346015129286</v>
      </c>
      <c r="C97" s="20">
        <f>+'Tabla M'!$M116/'Tabla M'!$M114</f>
        <v>0.12981796639944573</v>
      </c>
      <c r="D97" s="20">
        <f>+'Tabla M'!$M117/'Tabla M'!$M114</f>
        <v>4.1147232201856225E-2</v>
      </c>
      <c r="E97" s="20">
        <f>+'Tabla M'!$M118/'Tabla M'!$M114</f>
        <v>1.1855786909551427E-2</v>
      </c>
      <c r="F97" s="20">
        <f>+'Tabla M'!$M119/'Tabla M'!$M114</f>
        <v>3.0796896583081845E-3</v>
      </c>
      <c r="G97" s="20">
        <f>+'Tabla M'!$M120/'Tabla M'!$M114</f>
        <v>7.1483606313039766E-4</v>
      </c>
      <c r="H97" s="20"/>
      <c r="I97" s="59"/>
      <c r="J97" s="9">
        <f t="shared" si="4"/>
        <v>108</v>
      </c>
      <c r="K97" s="20">
        <f>+'Tabla M'!$AC115/'Tabla M'!$AC114</f>
        <v>0.30053461538461523</v>
      </c>
      <c r="L97" s="20">
        <f>+'Tabla M'!$AC116/'Tabla M'!$AC114</f>
        <v>6.1969370765532487E-2</v>
      </c>
      <c r="M97" s="20">
        <f>+'Tabla M'!$AC117/'Tabla M'!$AC114</f>
        <v>0</v>
      </c>
      <c r="N97" s="20">
        <f>+'Tabla M'!$AC118/'Tabla M'!$AC114</f>
        <v>0</v>
      </c>
      <c r="O97" s="20">
        <f>+'Tabla M'!$AC119/'Tabla M'!$AC114</f>
        <v>0</v>
      </c>
      <c r="P97" s="20">
        <f>+'Tabla M'!$AC120/'Tabla M'!$AC114</f>
        <v>0</v>
      </c>
      <c r="Q97" s="20"/>
      <c r="R97" s="61"/>
      <c r="S97" s="62"/>
      <c r="T97" s="62"/>
      <c r="U97" s="62"/>
      <c r="V97" s="62"/>
      <c r="W97" s="62"/>
    </row>
    <row r="98" spans="1:23" x14ac:dyDescent="0.2">
      <c r="A98" s="9">
        <f t="shared" si="3"/>
        <v>109</v>
      </c>
      <c r="B98" s="20">
        <f>+'Tabla M'!$M116/'Tabla M'!$M115</f>
        <v>0.34603963494590295</v>
      </c>
      <c r="C98" s="20">
        <f>+'Tabla M'!$M117/'Tabla M'!$M115</f>
        <v>0.10968106807614746</v>
      </c>
      <c r="D98" s="20">
        <f>+'Tabla M'!$M118/'Tabla M'!$M115</f>
        <v>3.1602499160663995E-2</v>
      </c>
      <c r="E98" s="20">
        <f>+'Tabla M'!$M119/'Tabla M'!$M115</f>
        <v>8.2091463505793039E-3</v>
      </c>
      <c r="F98" s="20">
        <f>+'Tabla M'!$M120/'Tabla M'!$M115</f>
        <v>1.9054497400666829E-3</v>
      </c>
      <c r="G98" s="20">
        <f>+'Tabla M'!$M121/'Tabla M'!$M115</f>
        <v>3.9138186861428786E-4</v>
      </c>
      <c r="H98" s="20"/>
      <c r="I98" s="59"/>
      <c r="J98" s="9">
        <f t="shared" si="4"/>
        <v>109</v>
      </c>
      <c r="K98" s="20">
        <f>+'Tabla M'!$AC116/'Tabla M'!$AC115</f>
        <v>0.20619711538461533</v>
      </c>
      <c r="L98" s="20">
        <f>+'Tabla M'!$AC117/'Tabla M'!$AC115</f>
        <v>0</v>
      </c>
      <c r="M98" s="20">
        <f>+'Tabla M'!$AC118/'Tabla M'!$AC115</f>
        <v>0</v>
      </c>
      <c r="N98" s="20">
        <f>+'Tabla M'!$AC119/'Tabla M'!$AC115</f>
        <v>0</v>
      </c>
      <c r="O98" s="20">
        <f>+'Tabla M'!$AC120/'Tabla M'!$AC115</f>
        <v>0</v>
      </c>
      <c r="P98" s="20">
        <f>+'Tabla M'!$AC121/'Tabla M'!$AC115</f>
        <v>0</v>
      </c>
      <c r="Q98" s="20"/>
      <c r="R98" s="61"/>
      <c r="S98" s="62"/>
      <c r="T98" s="62"/>
      <c r="U98" s="62"/>
      <c r="V98" s="62"/>
      <c r="W98" s="62"/>
    </row>
    <row r="99" spans="1:23" x14ac:dyDescent="0.2">
      <c r="A99" s="9">
        <f t="shared" si="3"/>
        <v>110</v>
      </c>
      <c r="B99" s="20">
        <f>+'Tabla M'!$M117/'Tabla M'!$M116</f>
        <v>0.31696099810443418</v>
      </c>
      <c r="C99" s="20">
        <f>+'Tabla M'!$M118/'Tabla M'!$M116</f>
        <v>9.1326241185072557E-2</v>
      </c>
      <c r="D99" s="20">
        <f>+'Tabla M'!$M119/'Tabla M'!$M116</f>
        <v>2.3723138974709228E-2</v>
      </c>
      <c r="E99" s="20">
        <f>+'Tabla M'!$M120/'Tabla M'!$M116</f>
        <v>5.5064493995451288E-3</v>
      </c>
      <c r="F99" s="20">
        <f>+'Tabla M'!$M121/'Tabla M'!$M116</f>
        <v>1.1310319081670323E-3</v>
      </c>
      <c r="G99" s="20">
        <f>+'Tabla M'!$M122/'Tabla M'!$M116</f>
        <v>0</v>
      </c>
      <c r="H99" s="20"/>
      <c r="I99" s="59"/>
      <c r="J99" s="9">
        <f t="shared" si="4"/>
        <v>110</v>
      </c>
      <c r="K99" s="20">
        <f>+'Tabla M'!$AC117/'Tabla M'!$AC116</f>
        <v>0</v>
      </c>
      <c r="L99" s="20">
        <f>+'Tabla M'!$AC118/'Tabla M'!$AC116</f>
        <v>0</v>
      </c>
      <c r="M99" s="20">
        <f>+'Tabla M'!$AC119/'Tabla M'!$AC116</f>
        <v>0</v>
      </c>
      <c r="N99" s="20">
        <f>+'Tabla M'!$AC120/'Tabla M'!$AC116</f>
        <v>0</v>
      </c>
      <c r="O99" s="20">
        <f>+'Tabla M'!$AC121/'Tabla M'!$AC116</f>
        <v>0</v>
      </c>
      <c r="P99" s="20">
        <f>+'Tabla M'!$AC122/'Tabla M'!$AC116</f>
        <v>0</v>
      </c>
      <c r="Q99" s="20"/>
      <c r="R99" s="61"/>
      <c r="S99" s="62"/>
      <c r="T99" s="62"/>
      <c r="U99" s="62"/>
      <c r="V99" s="62"/>
      <c r="W99" s="62"/>
    </row>
    <row r="100" spans="1:23" x14ac:dyDescent="0.2">
      <c r="A100" s="9">
        <f t="shared" si="3"/>
        <v>111</v>
      </c>
      <c r="B100" s="20">
        <f>+'Tabla M'!$M118/'Tabla M'!$M117</f>
        <v>0.28813084805778483</v>
      </c>
      <c r="C100" s="20">
        <f>+'Tabla M'!$M119/'Tabla M'!$M117</f>
        <v>7.4845609133565347E-2</v>
      </c>
      <c r="D100" s="20">
        <f>+'Tabla M'!$M120/'Tabla M'!$M117</f>
        <v>1.7372640269547709E-2</v>
      </c>
      <c r="E100" s="20">
        <f>+'Tabla M'!$M121/'Tabla M'!$M117</f>
        <v>3.5683630318275724E-3</v>
      </c>
      <c r="F100" s="20">
        <f>+'Tabla M'!$M122/'Tabla M'!$M117</f>
        <v>0</v>
      </c>
      <c r="G100" s="20">
        <f>+'Tabla M'!$M123/'Tabla M'!$M117</f>
        <v>0</v>
      </c>
      <c r="H100" s="20"/>
      <c r="I100" s="61"/>
      <c r="K100" s="63"/>
      <c r="L100" s="63"/>
      <c r="M100" s="63"/>
      <c r="N100" s="63"/>
      <c r="O100" s="63"/>
      <c r="P100" s="63"/>
      <c r="Q100" s="63"/>
      <c r="R100" s="62"/>
      <c r="S100" s="62"/>
      <c r="T100" s="62"/>
      <c r="U100" s="62"/>
      <c r="V100" s="62"/>
      <c r="W100" s="62"/>
    </row>
    <row r="101" spans="1:23" x14ac:dyDescent="0.2">
      <c r="A101" s="9">
        <f t="shared" si="3"/>
        <v>112</v>
      </c>
      <c r="B101" s="20">
        <f>+'Tabla M'!$M119/'Tabla M'!$M118</f>
        <v>0.25976256842361778</v>
      </c>
      <c r="C101" s="20">
        <f>+'Tabla M'!$M120/'Tabla M'!$M118</f>
        <v>6.0294273892060365E-2</v>
      </c>
      <c r="D101" s="20">
        <f>+'Tabla M'!$M121/'Tabla M'!$M118</f>
        <v>1.2384522712097576E-2</v>
      </c>
      <c r="E101" s="20">
        <f>+'Tabla M'!$M122/'Tabla M'!$M118</f>
        <v>0</v>
      </c>
      <c r="F101" s="20">
        <f>+'Tabla M'!$M123/'Tabla M'!$M118</f>
        <v>0</v>
      </c>
      <c r="G101" s="20">
        <f>+'Tabla M'!$M124/'Tabla M'!$M118</f>
        <v>0</v>
      </c>
      <c r="H101" s="20"/>
      <c r="I101" s="61"/>
      <c r="K101" s="63"/>
      <c r="L101" s="63"/>
      <c r="M101" s="63"/>
      <c r="N101" s="63"/>
      <c r="O101" s="63"/>
      <c r="P101" s="63"/>
      <c r="Q101" s="63"/>
      <c r="R101" s="62"/>
      <c r="S101" s="62"/>
      <c r="T101" s="62"/>
      <c r="U101" s="62"/>
      <c r="V101" s="62"/>
      <c r="W101" s="62"/>
    </row>
    <row r="102" spans="1:23" x14ac:dyDescent="0.2">
      <c r="A102" s="9">
        <f t="shared" si="3"/>
        <v>113</v>
      </c>
      <c r="B102" s="20">
        <f>+'Tabla M'!$M120/'Tabla M'!$M119</f>
        <v>0.23211301866146153</v>
      </c>
      <c r="C102" s="20">
        <f>+'Tabla M'!$M121/'Tabla M'!$M119</f>
        <v>4.7676317597464782E-2</v>
      </c>
      <c r="D102" s="20">
        <f>+'Tabla M'!$M122/'Tabla M'!$M119</f>
        <v>0</v>
      </c>
      <c r="E102" s="20">
        <f>+'Tabla M'!$M123/'Tabla M'!$M119</f>
        <v>0</v>
      </c>
      <c r="F102" s="20">
        <f>+'Tabla M'!$M124/'Tabla M'!$M119</f>
        <v>0</v>
      </c>
      <c r="G102" s="20">
        <f>+'Tabla M'!$M125/'Tabla M'!$M119</f>
        <v>0</v>
      </c>
      <c r="H102" s="20"/>
      <c r="I102" s="61"/>
      <c r="K102" s="63"/>
      <c r="L102" s="63"/>
      <c r="M102" s="63"/>
      <c r="N102" s="63"/>
      <c r="O102" s="63"/>
      <c r="P102" s="63"/>
      <c r="Q102" s="63"/>
      <c r="R102" s="62"/>
      <c r="S102" s="62"/>
      <c r="T102" s="62"/>
      <c r="U102" s="62"/>
      <c r="V102" s="62"/>
      <c r="W102" s="62"/>
    </row>
    <row r="103" spans="1:23" x14ac:dyDescent="0.2">
      <c r="A103" s="9">
        <f t="shared" si="3"/>
        <v>114</v>
      </c>
      <c r="B103" s="20">
        <f>+'Tabla M'!$M121/'Tabla M'!$M120</f>
        <v>0.20540130783013522</v>
      </c>
      <c r="C103" s="20">
        <f>+'Tabla M'!$M122/'Tabla M'!$M120</f>
        <v>0</v>
      </c>
      <c r="D103" s="20">
        <f>+'Tabla M'!$M123/'Tabla M'!$M120</f>
        <v>0</v>
      </c>
      <c r="E103" s="20">
        <f>+'Tabla M'!$M124/'Tabla M'!$M120</f>
        <v>0</v>
      </c>
      <c r="F103" s="20">
        <f>+'Tabla M'!$M125/'Tabla M'!$M120</f>
        <v>0</v>
      </c>
      <c r="G103" s="20">
        <f>+'Tabla M'!$M126/'Tabla M'!$M120</f>
        <v>0</v>
      </c>
      <c r="H103" s="20"/>
      <c r="I103" s="61"/>
      <c r="K103" s="63"/>
      <c r="L103" s="63"/>
      <c r="M103" s="63"/>
      <c r="N103" s="63"/>
      <c r="O103" s="63"/>
      <c r="P103" s="63"/>
      <c r="Q103" s="63"/>
      <c r="R103" s="62"/>
      <c r="S103" s="62"/>
      <c r="T103" s="62"/>
      <c r="U103" s="62"/>
      <c r="V103" s="62"/>
      <c r="W103" s="62"/>
    </row>
    <row r="104" spans="1:23" x14ac:dyDescent="0.2">
      <c r="A104" s="1"/>
      <c r="B104" s="63"/>
      <c r="C104" s="63"/>
      <c r="D104" s="63"/>
      <c r="E104" s="63"/>
      <c r="F104" s="63"/>
      <c r="G104" s="63"/>
      <c r="H104" s="63"/>
      <c r="I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</row>
    <row r="105" spans="1:23" x14ac:dyDescent="0.2">
      <c r="A105" s="1"/>
      <c r="B105" s="63"/>
      <c r="C105" s="63"/>
      <c r="D105" s="63"/>
      <c r="E105" s="63"/>
      <c r="F105" s="63"/>
      <c r="G105" s="63"/>
      <c r="H105" s="63"/>
      <c r="I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</row>
    <row r="106" spans="1:23" x14ac:dyDescent="0.2">
      <c r="A106" s="1"/>
      <c r="B106" s="63"/>
      <c r="C106" s="63"/>
      <c r="D106" s="63"/>
      <c r="E106" s="63"/>
      <c r="F106" s="63"/>
      <c r="G106" s="63"/>
      <c r="H106" s="63"/>
      <c r="I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</row>
    <row r="107" spans="1:23" x14ac:dyDescent="0.2">
      <c r="A107" s="1"/>
      <c r="B107" s="63"/>
      <c r="C107" s="63"/>
      <c r="D107" s="63"/>
      <c r="E107" s="63"/>
      <c r="F107" s="63"/>
      <c r="G107" s="63"/>
      <c r="H107" s="63"/>
      <c r="I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</row>
    <row r="108" spans="1:23" x14ac:dyDescent="0.2">
      <c r="A108" s="1"/>
      <c r="B108" s="63"/>
      <c r="C108" s="63"/>
      <c r="D108" s="63"/>
      <c r="E108" s="63"/>
      <c r="F108" s="63"/>
      <c r="G108" s="63"/>
      <c r="H108" s="63"/>
      <c r="I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</row>
    <row r="109" spans="1:23" x14ac:dyDescent="0.2">
      <c r="A109" s="1"/>
      <c r="B109" s="63"/>
      <c r="C109" s="63"/>
      <c r="D109" s="63"/>
      <c r="E109" s="63"/>
      <c r="F109" s="63"/>
      <c r="G109" s="63"/>
      <c r="H109" s="63"/>
      <c r="I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</row>
    <row r="110" spans="1:23" x14ac:dyDescent="0.2">
      <c r="A110" s="1"/>
      <c r="B110" s="63"/>
      <c r="C110" s="63"/>
      <c r="D110" s="63"/>
      <c r="E110" s="63"/>
      <c r="F110" s="63"/>
      <c r="G110" s="63"/>
      <c r="H110" s="63"/>
      <c r="I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</row>
    <row r="111" spans="1:23" x14ac:dyDescent="0.2">
      <c r="A111" s="1"/>
      <c r="B111" s="63"/>
      <c r="C111" s="63"/>
      <c r="D111" s="63"/>
      <c r="E111" s="63"/>
      <c r="F111" s="63"/>
      <c r="G111" s="63"/>
      <c r="H111" s="63"/>
      <c r="I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</row>
    <row r="112" spans="1:23" x14ac:dyDescent="0.2">
      <c r="A112" s="1"/>
      <c r="B112" s="63"/>
      <c r="C112" s="63"/>
      <c r="D112" s="63"/>
      <c r="E112" s="63"/>
      <c r="F112" s="63"/>
      <c r="G112" s="63"/>
      <c r="H112" s="63"/>
      <c r="I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</row>
    <row r="113" spans="2:23" s="1" customFormat="1" x14ac:dyDescent="0.2">
      <c r="B113" s="63"/>
      <c r="C113" s="63"/>
      <c r="D113" s="63"/>
      <c r="E113" s="63"/>
      <c r="F113" s="63"/>
      <c r="G113" s="63"/>
      <c r="H113" s="63"/>
      <c r="I113" s="62"/>
      <c r="J113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</row>
    <row r="114" spans="2:23" s="1" customFormat="1" x14ac:dyDescent="0.2">
      <c r="B114" s="63"/>
      <c r="C114" s="63"/>
      <c r="D114" s="63"/>
      <c r="E114" s="63"/>
      <c r="F114" s="63"/>
      <c r="G114" s="63"/>
      <c r="H114" s="63"/>
      <c r="I114" s="62"/>
      <c r="J114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</row>
    <row r="115" spans="2:23" s="1" customFormat="1" x14ac:dyDescent="0.2">
      <c r="B115" s="63"/>
      <c r="C115" s="63"/>
      <c r="D115" s="63"/>
      <c r="E115" s="63"/>
      <c r="F115" s="63"/>
      <c r="G115" s="63"/>
      <c r="H115" s="63"/>
      <c r="I115" s="62"/>
      <c r="J115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</row>
    <row r="116" spans="2:23" s="1" customFormat="1" x14ac:dyDescent="0.2">
      <c r="B116" s="63"/>
      <c r="C116" s="63"/>
      <c r="D116" s="63"/>
      <c r="E116" s="63"/>
      <c r="F116" s="63"/>
      <c r="G116" s="63"/>
      <c r="H116" s="63"/>
      <c r="I116" s="62"/>
      <c r="J116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</row>
  </sheetData>
  <mergeCells count="2">
    <mergeCell ref="B1:H1"/>
    <mergeCell ref="K1:Q1"/>
  </mergeCells>
  <phoneticPr fontId="0" type="noConversion"/>
  <printOptions gridLinesSet="0"/>
  <pageMargins left="0.75" right="0.75" top="1" bottom="1" header="0.511811024" footer="0.511811024"/>
  <pageSetup orientation="portrait" verticalDpi="0" r:id="rId1"/>
  <headerFooter alignWithMargins="0">
    <oddHeader>&amp;L
Valuación SPL ART Sept 09&amp;RPreparer: BP 14/10/2009
Reviewer: MP 27/10/2009 ALV 28/10/2009 LM 29/10/2009
6170: &amp;P/&amp;N</oddHeader>
    <oddFooter>&amp;LConsolidar ART - Revisión Limitada al 30-09-09 [Restored] 
Period End: 30/09/2009&amp;R&amp;D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W105"/>
  <sheetViews>
    <sheetView showGridLines="0" zoomScale="75" zoomScaleNormal="75" workbookViewId="0">
      <pane xSplit="1" ySplit="3" topLeftCell="H73" activePane="bottomRight" state="frozen"/>
      <selection activeCell="S31" sqref="S31"/>
      <selection pane="topRight" activeCell="S31" sqref="S31"/>
      <selection pane="bottomLeft" activeCell="S31" sqref="S31"/>
      <selection pane="bottomRight" activeCell="L3" sqref="L3:U99"/>
    </sheetView>
  </sheetViews>
  <sheetFormatPr baseColWidth="10" defaultColWidth="11.42578125" defaultRowHeight="12.75" x14ac:dyDescent="0.2"/>
  <cols>
    <col min="1" max="1" width="4.42578125" bestFit="1" customWidth="1"/>
    <col min="2" max="2" width="18.140625" customWidth="1"/>
    <col min="3" max="4" width="18.42578125" bestFit="1" customWidth="1"/>
    <col min="5" max="7" width="18.42578125" customWidth="1"/>
    <col min="8" max="8" width="18.85546875" bestFit="1" customWidth="1"/>
    <col min="9" max="9" width="17.28515625" bestFit="1" customWidth="1"/>
    <col min="10" max="10" width="16.140625" style="30" bestFit="1" customWidth="1"/>
    <col min="11" max="11" width="11.42578125" style="30" customWidth="1"/>
    <col min="12" max="12" width="5.42578125" customWidth="1"/>
    <col min="13" max="13" width="18" bestFit="1" customWidth="1"/>
    <col min="14" max="15" width="18.42578125" bestFit="1" customWidth="1"/>
    <col min="16" max="18" width="18.42578125" customWidth="1"/>
    <col min="19" max="19" width="18.85546875" bestFit="1" customWidth="1"/>
    <col min="20" max="20" width="17.28515625" bestFit="1" customWidth="1"/>
    <col min="21" max="21" width="16.140625" style="30" bestFit="1" customWidth="1"/>
  </cols>
  <sheetData>
    <row r="1" spans="1:23" x14ac:dyDescent="0.2">
      <c r="B1" s="303" t="s">
        <v>17</v>
      </c>
      <c r="C1" s="304"/>
      <c r="D1" s="304"/>
      <c r="E1" s="304"/>
      <c r="F1" s="304"/>
      <c r="G1" s="304"/>
      <c r="H1" s="304"/>
      <c r="I1" s="304"/>
      <c r="J1" s="305"/>
      <c r="M1" s="303" t="s">
        <v>4</v>
      </c>
      <c r="N1" s="304"/>
      <c r="O1" s="304"/>
      <c r="P1" s="304"/>
      <c r="Q1" s="304"/>
      <c r="R1" s="304"/>
      <c r="S1" s="304"/>
      <c r="T1" s="304"/>
      <c r="U1" s="305"/>
    </row>
    <row r="2" spans="1:23" x14ac:dyDescent="0.2">
      <c r="A2" s="10"/>
      <c r="B2" s="10" t="s">
        <v>40</v>
      </c>
      <c r="C2" s="16"/>
      <c r="D2" s="10"/>
      <c r="E2" s="10"/>
      <c r="F2" s="10"/>
      <c r="G2" s="10"/>
      <c r="H2" s="11"/>
      <c r="I2" s="10"/>
      <c r="J2" s="81"/>
      <c r="M2" s="16" t="s">
        <v>40</v>
      </c>
      <c r="N2" s="10"/>
      <c r="O2" s="10"/>
      <c r="P2" s="10"/>
      <c r="Q2" s="10"/>
      <c r="R2" s="10"/>
      <c r="S2" s="11"/>
      <c r="T2" s="10"/>
      <c r="U2" s="81"/>
    </row>
    <row r="3" spans="1:23" x14ac:dyDescent="0.2">
      <c r="A3" s="12" t="s">
        <v>41</v>
      </c>
      <c r="B3" s="42" t="s">
        <v>26</v>
      </c>
      <c r="C3" s="13" t="s">
        <v>27</v>
      </c>
      <c r="D3" s="13" t="s">
        <v>28</v>
      </c>
      <c r="E3" s="13" t="s">
        <v>60</v>
      </c>
      <c r="F3" s="13" t="s">
        <v>61</v>
      </c>
      <c r="G3" s="13" t="s">
        <v>62</v>
      </c>
      <c r="H3" s="14" t="s">
        <v>29</v>
      </c>
      <c r="I3" s="13" t="s">
        <v>30</v>
      </c>
      <c r="J3" s="82" t="s">
        <v>31</v>
      </c>
      <c r="L3" s="6" t="s">
        <v>41</v>
      </c>
      <c r="M3" s="42" t="s">
        <v>26</v>
      </c>
      <c r="N3" s="13" t="s">
        <v>27</v>
      </c>
      <c r="O3" s="13" t="s">
        <v>28</v>
      </c>
      <c r="P3" s="13" t="s">
        <v>60</v>
      </c>
      <c r="Q3" s="13" t="s">
        <v>61</v>
      </c>
      <c r="R3" s="13" t="s">
        <v>62</v>
      </c>
      <c r="S3" s="14" t="s">
        <v>29</v>
      </c>
      <c r="T3" s="13" t="s">
        <v>30</v>
      </c>
      <c r="U3" s="82" t="s">
        <v>31</v>
      </c>
    </row>
    <row r="4" spans="1:23" x14ac:dyDescent="0.2">
      <c r="A4" s="9">
        <v>15</v>
      </c>
      <c r="B4" s="36">
        <f>+('Tabla M'!N21-'Tabla M'!N22)/'Tabla M'!M21-(13/24)*(1-'Tabla M'!M22/'Tabla M'!M21)</f>
        <v>0.97123508593766428</v>
      </c>
      <c r="C4" s="36">
        <f>+('Tabla M'!N21-'Tabla M'!N23)/'Tabla M'!M21-(13/24)*(1-'Tabla M'!M23/'Tabla M'!M21)</f>
        <v>1.8908688574983392</v>
      </c>
      <c r="D4" s="36">
        <f>+('Tabla M'!N21-'Tabla M'!N24)/'Tabla M'!M21-(13/24)*(1-'Tabla M'!M24/'Tabla M'!M21)</f>
        <v>2.7615974329464312</v>
      </c>
      <c r="E4" s="36">
        <f>('Tabla M'!N21-'Tabla M'!N25)/'Tabla M'!M21-(13/24)*(1-'Tabla M'!M25/'Tabla M'!M21)</f>
        <v>3.5859753835254833</v>
      </c>
      <c r="F4" s="36">
        <f>('Tabla M'!N21-'Tabla M'!N26)/'Tabla M'!M21-(13/24)*(1-'Tabla M'!M26/'Tabla M'!M21)</f>
        <v>4.3664231591319522</v>
      </c>
      <c r="G4" s="36">
        <f>('Tabla M'!N21-'Tabla M'!N27)/'Tabla M'!M21-(13/24)*(1-'Tabla M'!M27/'Tabla M'!M21)</f>
        <v>5.1052341256738565</v>
      </c>
      <c r="H4" s="36">
        <f>+('Tabla M'!N21-'Tabla M'!N$70)/'Tabla M'!M21-(1-13/24)*(1-'Tabla M'!M$70/'Tabla M'!M21)</f>
        <v>16.757775770410493</v>
      </c>
      <c r="I4" s="36">
        <f>+('Tabla M'!N21-'Tabla M'!N$71)/'Tabla M'!M21-(1-13/24)*(1-'Tabla M'!M$71/'Tabla M'!M21)</f>
        <v>16.809487872527985</v>
      </c>
      <c r="J4" s="83">
        <f>+('Tabla M'!N21)/'Tabla M'!M21-(1-13/24)</f>
        <v>17.291304657741602</v>
      </c>
      <c r="K4" s="43"/>
      <c r="L4" s="9">
        <v>15</v>
      </c>
      <c r="M4" s="36">
        <f>+('Tabla M'!AD21-'Tabla M'!AD22)/'Tabla M'!AC21-(1-13/24)*(1-'Tabla M'!AC22/'Tabla M'!AC21)</f>
        <v>0.9821809695512842</v>
      </c>
      <c r="N4" s="36">
        <f>+('Tabla M'!AD21-'Tabla M'!AD23)/'Tabla M'!AC21-(1-13/24)*(1-'Tabla M'!AC23/'Tabla M'!AC21)</f>
        <v>1.926172161411029</v>
      </c>
      <c r="O4" s="36">
        <f>+('Tabla M'!AD21-'Tabla M'!AD24)/'Tabla M'!AC21-(1-13/24)*(1-'Tabla M'!AC24/'Tabla M'!AC21)</f>
        <v>2.8334476958212447</v>
      </c>
      <c r="P4" s="36">
        <f>+('Tabla M'!AD21-'Tabla M'!AD25)/'Tabla M'!AC21-(1-13/24)*(1-'Tabla M'!AC25/'Tabla M'!AC21)</f>
        <v>3.7054238618827577</v>
      </c>
      <c r="Q4" s="36">
        <f>+('Tabla M'!AD21-'Tabla M'!AD26)/'Tabla M'!AC21-(1-13/24)*(1-'Tabla M'!AC26/'Tabla M'!AC21)</f>
        <v>4.543461937948992</v>
      </c>
      <c r="R4" s="36">
        <f>+('Tabla M'!AD21-'Tabla M'!AD27)/'Tabla M'!AC21-(1-13/24)*(1-'Tabla M'!AC27/'Tabla M'!AC21)</f>
        <v>5.3488700149083952</v>
      </c>
      <c r="S4" s="36">
        <f>+('Tabla M'!AD21-'Tabla M'!AD$70)/'Tabla M'!AC21-(1-13/24)*(1-'Tabla M'!AC$70/'Tabla M'!AC21)</f>
        <v>21.356221635961543</v>
      </c>
      <c r="T4" s="36">
        <f>+('Tabla M'!AD21-'Tabla M'!AD$71)/'Tabla M'!AC21-(1-13/24)*(1-'Tabla M'!AC$71/'Tabla M'!AC21)</f>
        <v>21.473643634071458</v>
      </c>
      <c r="U4" s="83">
        <f>+('Tabla M'!AD21)/'Tabla M'!AC21-(1-13/24)</f>
        <v>22.691814502695106</v>
      </c>
      <c r="W4" s="29"/>
    </row>
    <row r="5" spans="1:23" x14ac:dyDescent="0.2">
      <c r="A5" s="9">
        <f t="shared" ref="A5:A36" si="0">+A4+1</f>
        <v>16</v>
      </c>
      <c r="B5" s="36">
        <f>+('Tabla M'!N22-'Tabla M'!N23)/'Tabla M'!M22-(13/24)*(1-'Tabla M'!M23/'Tabla M'!M22)</f>
        <v>0.97120931458318505</v>
      </c>
      <c r="C5" s="36">
        <f>+('Tabla M'!N22-'Tabla M'!N24)/'Tabla M'!M22-(13/24)*(1-'Tabla M'!M24/'Tabla M'!M22)</f>
        <v>1.8907706977126864</v>
      </c>
      <c r="D5" s="36">
        <f>+('Tabla M'!N22-'Tabla M'!N25)/'Tabla M'!M22-(13/24)*(1-'Tabla M'!M25/'Tabla M'!M22)</f>
        <v>2.7613819878794561</v>
      </c>
      <c r="E5" s="36">
        <f>('Tabla M'!N22-'Tabla M'!N26)/'Tabla M'!M22-(13/24)*(1-'Tabla M'!M26/'Tabla M'!M22)</f>
        <v>3.5855993803403643</v>
      </c>
      <c r="F5" s="36">
        <f>('Tabla M'!N22-'Tabla M'!N27)/'Tabla M'!M22-(13/24)*(1-'Tabla M'!M27/'Tabla M'!M22)</f>
        <v>4.3658448591509051</v>
      </c>
      <c r="G5" s="36">
        <f>('Tabla M'!N22-'Tabla M'!N28)/'Tabla M'!M22-(13/24)*(1-'Tabla M'!M28/'Tabla M'!M22)</f>
        <v>5.1044132394542938</v>
      </c>
      <c r="H5" s="36">
        <f>+('Tabla M'!N22-'Tabla M'!N$70)/'Tabla M'!M22-(1-13/24)*(1-'Tabla M'!M$70/'Tabla M'!M22)</f>
        <v>16.667218918978762</v>
      </c>
      <c r="I5" s="36">
        <f>+('Tabla M'!N22-'Tabla M'!N$71)/'Tabla M'!M22-(1-13/24)*(1-'Tabla M'!M$71/'Tabla M'!M22)</f>
        <v>16.721831175298963</v>
      </c>
      <c r="J5" s="83">
        <f>+('Tabla M'!N22)/'Tabla M'!M22-(1-13/24)</f>
        <v>17.230669545738383</v>
      </c>
      <c r="K5" s="43"/>
      <c r="L5" s="9">
        <f t="shared" ref="L5:L68" si="1">+L4+1</f>
        <v>16</v>
      </c>
      <c r="M5" s="36">
        <f>+('Tabla M'!AD22-'Tabla M'!AD23)/'Tabla M'!AC22-(1-13/24)*(1-'Tabla M'!AC23/'Tabla M'!AC22)</f>
        <v>0.98217612179487213</v>
      </c>
      <c r="N5" s="36">
        <f>+('Tabla M'!AD22-'Tabla M'!AD24)/'Tabla M'!AC22-(1-13/24)*(1-'Tabla M'!AC24/'Tabla M'!AC22)</f>
        <v>1.9261514188851367</v>
      </c>
      <c r="O5" s="36">
        <f>+('Tabla M'!AD22-'Tabla M'!AD25)/'Tabla M'!AC22-(1-13/24)*(1-'Tabla M'!AC25/'Tabla M'!AC22)</f>
        <v>2.8333994699952414</v>
      </c>
      <c r="P5" s="36">
        <f>+('Tabla M'!AD22-'Tabla M'!AD26)/'Tabla M'!AC22-(1-13/24)*(1-'Tabla M'!AC26/'Tabla M'!AC22)</f>
        <v>3.7053366178891625</v>
      </c>
      <c r="Q5" s="36">
        <f>+('Tabla M'!AD22-'Tabla M'!AD27)/'Tabla M'!AC22-(1-13/24)*(1-'Tabla M'!AC27/'Tabla M'!AC22)</f>
        <v>4.5433238664055517</v>
      </c>
      <c r="R5" s="36">
        <f>+('Tabla M'!AD22-'Tabla M'!AD28)/'Tabla M'!AC22-(1-13/24)*(1-'Tabla M'!AC28/'Tabla M'!AC22)</f>
        <v>5.3486686742885778</v>
      </c>
      <c r="S5" s="36">
        <f>+('Tabla M'!AD22-'Tabla M'!AD$70)/'Tabla M'!AC22-(1-13/24)*(1-'Tabla M'!AC$70/'Tabla M'!AC22)</f>
        <v>21.19818110548535</v>
      </c>
      <c r="T5" s="36">
        <f>+('Tabla M'!AD22-'Tabla M'!AD$71)/'Tabla M'!AC22-(1-13/24)*(1-'Tabla M'!AC$71/'Tabla M'!AC22)</f>
        <v>21.320352883899716</v>
      </c>
      <c r="U5" s="83">
        <f>+('Tabla M'!AD22)/'Tabla M'!AC22-(1-13/24)</f>
        <v>22.587799391606147</v>
      </c>
      <c r="W5" s="29"/>
    </row>
    <row r="6" spans="1:23" x14ac:dyDescent="0.2">
      <c r="A6" s="9">
        <f t="shared" si="0"/>
        <v>17</v>
      </c>
      <c r="B6" s="36">
        <f>+('Tabla M'!N23-'Tabla M'!N24)/'Tabla M'!M23-(13/24)*(1-'Tabla M'!M24/'Tabla M'!M23)</f>
        <v>0.97118166458353783</v>
      </c>
      <c r="C6" s="36">
        <f>+('Tabla M'!N23-'Tabla M'!N25)/'Tabla M'!M23-(13/24)*(1-'Tabla M'!M25/'Tabla M'!M23)</f>
        <v>1.8906653853024955</v>
      </c>
      <c r="D6" s="36">
        <f>+('Tabla M'!N23-'Tabla M'!N26)/'Tabla M'!M23-(13/24)*(1-'Tabla M'!M26/'Tabla M'!M23)</f>
        <v>2.7611508513892753</v>
      </c>
      <c r="E6" s="36">
        <f>('Tabla M'!N23-'Tabla M'!N27)/'Tabla M'!M23-(13/24)*(1-'Tabla M'!M27/'Tabla M'!M23)</f>
        <v>3.5851960068264801</v>
      </c>
      <c r="F6" s="36">
        <f>('Tabla M'!N23-'Tabla M'!N28)/'Tabla M'!M23-(13/24)*(1-'Tabla M'!M28/'Tabla M'!M23)</f>
        <v>4.3652244879602922</v>
      </c>
      <c r="G6" s="36">
        <f>('Tabla M'!N23-'Tabla M'!N29)/'Tabla M'!M23-(13/24)*(1-'Tabla M'!M29/'Tabla M'!M23)</f>
        <v>5.1035326718820917</v>
      </c>
      <c r="H6" s="36">
        <f>+('Tabla M'!N23-'Tabla M'!N$70)/'Tabla M'!M23-(1-13/24)*(1-'Tabla M'!M$70/'Tabla M'!M23)</f>
        <v>16.572439126283722</v>
      </c>
      <c r="I6" s="36">
        <f>+('Tabla M'!N23-'Tabla M'!N$71)/'Tabla M'!M23-(1-13/24)*(1-'Tabla M'!M$71/'Tabla M'!M23)</f>
        <v>16.630117083375843</v>
      </c>
      <c r="J6" s="83">
        <f>+('Tabla M'!N23)/'Tabla M'!M23-(1-13/24)</f>
        <v>17.167519484861572</v>
      </c>
      <c r="K6" s="43"/>
      <c r="L6" s="9">
        <f t="shared" si="1"/>
        <v>17</v>
      </c>
      <c r="M6" s="36">
        <f>+('Tabla M'!AD23-'Tabla M'!AD24)/'Tabla M'!AC23-(1-13/24)*(1-'Tabla M'!AC24/'Tabla M'!AC23)</f>
        <v>0.98217039262820216</v>
      </c>
      <c r="N6" s="36">
        <f>+('Tabla M'!AD23-'Tabla M'!AD25)/'Tabla M'!AC23-(1-13/24)*(1-'Tabla M'!AC25/'Tabla M'!AC23)</f>
        <v>1.9261274827307167</v>
      </c>
      <c r="O6" s="36">
        <f>+('Tabla M'!AD23-'Tabla M'!AD26)/'Tabla M'!AC23-(1-13/24)*(1-'Tabla M'!AC26/'Tabla M'!AC23)</f>
        <v>2.833344921083023</v>
      </c>
      <c r="P6" s="36">
        <f>+('Tabla M'!AD23-'Tabla M'!AD27)/'Tabla M'!AC23-(1-13/24)*(1-'Tabla M'!AC27/'Tabla M'!AC23)</f>
        <v>3.7052387804136107</v>
      </c>
      <c r="Q6" s="36">
        <f>+('Tabla M'!AD23-'Tabla M'!AD28)/'Tabla M'!AC23-(1-13/24)*(1-'Tabla M'!AC28/'Tabla M'!AC23)</f>
        <v>4.5431694218167413</v>
      </c>
      <c r="R6" s="36">
        <f>+('Tabla M'!AD23-'Tabla M'!AD29)/'Tabla M'!AC23-(1-13/24)*(1-'Tabla M'!AC29/'Tabla M'!AC23)</f>
        <v>5.3484434353143238</v>
      </c>
      <c r="S6" s="36">
        <f>+('Tabla M'!AD23-'Tabla M'!AD$70)/'Tabla M'!AC23-(1-13/24)*(1-'Tabla M'!AC$70/'Tabla M'!AC23)</f>
        <v>21.033984272054891</v>
      </c>
      <c r="T6" s="36">
        <f>+('Tabla M'!AD23-'Tabla M'!AD$71)/'Tabla M'!AC23-(1-13/24)*(1-'Tabla M'!AC$71/'Tabla M'!AC23)</f>
        <v>21.161099360705194</v>
      </c>
      <c r="U6" s="83">
        <f>+('Tabla M'!AD23)/'Tabla M'!AC23-(1-13/24)</f>
        <v>22.479829244788412</v>
      </c>
      <c r="W6" s="29"/>
    </row>
    <row r="7" spans="1:23" x14ac:dyDescent="0.2">
      <c r="A7" s="9">
        <f t="shared" si="0"/>
        <v>18</v>
      </c>
      <c r="B7" s="36">
        <f>+('Tabla M'!N24-'Tabla M'!N25)/'Tabla M'!M24-(13/24)*(1-'Tabla M'!M25/'Tabla M'!M24)</f>
        <v>0.97115199895837034</v>
      </c>
      <c r="C7" s="36">
        <f>+('Tabla M'!N24-'Tabla M'!N26)/'Tabla M'!M24-(13/24)*(1-'Tabla M'!M26/'Tabla M'!M24)</f>
        <v>1.8905523987755368</v>
      </c>
      <c r="D7" s="36">
        <f>+('Tabla M'!N24-'Tabla M'!N27)/'Tabla M'!M24-(13/24)*(1-'Tabla M'!M27/'Tabla M'!M24)</f>
        <v>2.7609028812278602</v>
      </c>
      <c r="E7" s="36">
        <f>('Tabla M'!N24-'Tabla M'!N28)/'Tabla M'!M24-(13/24)*(1-'Tabla M'!M28/'Tabla M'!M24)</f>
        <v>3.5847632733457782</v>
      </c>
      <c r="F7" s="36">
        <f>('Tabla M'!N24-'Tabla M'!N29)/'Tabla M'!M24-(13/24)*(1-'Tabla M'!M29/'Tabla M'!M24)</f>
        <v>4.3645589918630572</v>
      </c>
      <c r="G7" s="36">
        <f>('Tabla M'!N24-'Tabla M'!N30)/'Tabla M'!M24-(13/24)*(1-'Tabla M'!M30/'Tabla M'!M24)</f>
        <v>5.1025880979147624</v>
      </c>
      <c r="H7" s="36">
        <f>+('Tabla M'!N24-'Tabla M'!N$70)/'Tabla M'!M24-(1-13/24)*(1-'Tabla M'!M$70/'Tabla M'!M24)</f>
        <v>16.473251607431909</v>
      </c>
      <c r="I7" s="36">
        <f>+('Tabla M'!N24-'Tabla M'!N$71)/'Tabla M'!M24-(1-13/24)*(1-'Tabla M'!M$71/'Tabla M'!M24)</f>
        <v>16.534170645000131</v>
      </c>
      <c r="J7" s="83">
        <f>+('Tabla M'!N24)/'Tabla M'!M24-(1-13/24)</f>
        <v>17.101771141548145</v>
      </c>
      <c r="K7" s="43"/>
      <c r="L7" s="9">
        <f t="shared" si="1"/>
        <v>18</v>
      </c>
      <c r="M7" s="36">
        <f>+('Tabla M'!AD24-'Tabla M'!AD25)/'Tabla M'!AC24-(1-13/24)*(1-'Tabla M'!AC25/'Tabla M'!AC24)</f>
        <v>0.98216422275641491</v>
      </c>
      <c r="N7" s="36">
        <f>+('Tabla M'!AD24-'Tabla M'!AD26)/'Tabla M'!AC24-(1-13/24)*(1-'Tabla M'!AC26/'Tabla M'!AC24)</f>
        <v>1.9261017380873202</v>
      </c>
      <c r="O7" s="36">
        <f>+('Tabla M'!AD24-'Tabla M'!AD27)/'Tabla M'!AC24-(1-13/24)*(1-'Tabla M'!AC27/'Tabla M'!AC24)</f>
        <v>2.8332859349691062</v>
      </c>
      <c r="P7" s="36">
        <f>+('Tabla M'!AD24-'Tabla M'!AD28)/'Tabla M'!AC24-(1-13/24)*(1-'Tabla M'!AC28/'Tabla M'!AC24)</f>
        <v>3.7051322357878367</v>
      </c>
      <c r="Q7" s="36">
        <f>+('Tabla M'!AD24-'Tabla M'!AD29)/'Tabla M'!AC24-(1-13/24)*(1-'Tabla M'!AC29/'Tabla M'!AC24)</f>
        <v>4.5430001154463273</v>
      </c>
      <c r="R7" s="36">
        <f>+('Tabla M'!AD24-'Tabla M'!AD30)/'Tabla M'!AC24-(1-13/24)*(1-'Tabla M'!AC30/'Tabla M'!AC24)</f>
        <v>5.3481960891777947</v>
      </c>
      <c r="S7" s="36">
        <f>+('Tabla M'!AD24-'Tabla M'!AD$70)/'Tabla M'!AC24-(1-13/24)*(1-'Tabla M'!AC$70/'Tabla M'!AC24)</f>
        <v>20.863421018008989</v>
      </c>
      <c r="T7" s="36">
        <f>+('Tabla M'!AD24-'Tabla M'!AD$71)/'Tabla M'!AC24-(1-13/24)*(1-'Tabla M'!AC$71/'Tabla M'!AC24)</f>
        <v>20.995681153087038</v>
      </c>
      <c r="U7" s="83">
        <f>+('Tabla M'!AD24)/'Tabla M'!AC24-(1-13/24)</f>
        <v>22.367787285035885</v>
      </c>
      <c r="W7" s="29"/>
    </row>
    <row r="8" spans="1:23" x14ac:dyDescent="0.2">
      <c r="A8" s="9">
        <f t="shared" si="0"/>
        <v>19</v>
      </c>
      <c r="B8" s="36">
        <f>+('Tabla M'!N25-'Tabla M'!N26)/'Tabla M'!M25-(13/24)*(1-'Tabla M'!M26/'Tabla M'!M25)</f>
        <v>0.97112017031201525</v>
      </c>
      <c r="C8" s="36">
        <f>+('Tabla M'!N25-'Tabla M'!N27)/'Tabla M'!M25-(13/24)*(1-'Tabla M'!M27/'Tabla M'!M25)</f>
        <v>1.890431178789199</v>
      </c>
      <c r="D8" s="36">
        <f>+('Tabla M'!N25-'Tabla M'!N28)/'Tabla M'!M25-(13/24)*(1-'Tabla M'!M28/'Tabla M'!M25)</f>
        <v>2.7606368524717197</v>
      </c>
      <c r="E8" s="36">
        <f>('Tabla M'!N25-'Tabla M'!N29)/'Tabla M'!M25-(13/24)*(1-'Tabla M'!M29/'Tabla M'!M25)</f>
        <v>3.5842990470125025</v>
      </c>
      <c r="F8" s="36">
        <f>('Tabla M'!N25-'Tabla M'!N30)/'Tabla M'!M25-(13/24)*(1-'Tabla M'!M30/'Tabla M'!M25)</f>
        <v>4.3638450982287997</v>
      </c>
      <c r="G8" s="36">
        <f>('Tabla M'!N25-'Tabla M'!N31)/'Tabla M'!M25-(13/24)*(1-'Tabla M'!M31/'Tabla M'!M25)</f>
        <v>5.1015748820733497</v>
      </c>
      <c r="H8" s="36">
        <f>+('Tabla M'!N25-'Tabla M'!N$70)/'Tabla M'!M25-(1-13/24)*(1-'Tabla M'!M$70/'Tabla M'!M25)</f>
        <v>16.369463874600189</v>
      </c>
      <c r="I8" s="36">
        <f>+('Tabla M'!N25-'Tabla M'!N$71)/'Tabla M'!M25-(1-13/24)*(1-'Tabla M'!M$71/'Tabla M'!M25)</f>
        <v>16.4338098398078</v>
      </c>
      <c r="J8" s="83">
        <f>+('Tabla M'!N25)/'Tabla M'!M25-(1-13/24)</f>
        <v>17.033340023813054</v>
      </c>
      <c r="K8" s="43"/>
      <c r="L8" s="9">
        <f t="shared" si="1"/>
        <v>19</v>
      </c>
      <c r="M8" s="36">
        <f>+('Tabla M'!AD25-'Tabla M'!AD26)/'Tabla M'!AC25-(1-13/24)*(1-'Tabla M'!AC26/'Tabla M'!AC25)</f>
        <v>0.98215761217947795</v>
      </c>
      <c r="N8" s="36">
        <f>+('Tabla M'!AD25-'Tabla M'!AD27)/'Tabla M'!AC25-(1-13/24)*(1-'Tabla M'!AC27/'Tabla M'!AC25)</f>
        <v>1.9260737614428383</v>
      </c>
      <c r="O8" s="36">
        <f>+('Tabla M'!AD25-'Tabla M'!AD28)/'Tabla M'!AC25-(1-13/24)*(1-'Tabla M'!AC28/'Tabla M'!AC25)</f>
        <v>2.8332211807288017</v>
      </c>
      <c r="P8" s="36">
        <f>+('Tabla M'!AD25-'Tabla M'!AD29)/'Tabla M'!AC25-(1-13/24)*(1-'Tabla M'!AC29/'Tabla M'!AC25)</f>
        <v>3.7050143901752812</v>
      </c>
      <c r="Q8" s="36">
        <f>+('Tabla M'!AD25-'Tabla M'!AD30)/'Tabla M'!AC25-(1-13/24)*(1-'Tabla M'!AC30/'Tabla M'!AC25)</f>
        <v>4.5428128059098185</v>
      </c>
      <c r="R8" s="36">
        <f>+('Tabla M'!AD25-'Tabla M'!AD31)/'Tabla M'!AC25-(1-13/24)*(1-'Tabla M'!AC31/'Tabla M'!AC25)</f>
        <v>5.3479232180011422</v>
      </c>
      <c r="S8" s="36">
        <f>+('Tabla M'!AD25-'Tabla M'!AD$70)/'Tabla M'!AC25-(1-13/24)*(1-'Tabla M'!AC$70/'Tabla M'!AC25)</f>
        <v>20.686250290949715</v>
      </c>
      <c r="T8" s="36">
        <f>+('Tabla M'!AD25-'Tabla M'!AD$71)/'Tabla M'!AC25-(1-13/24)*(1-'Tabla M'!AC$71/'Tabla M'!AC25)</f>
        <v>20.823865648264178</v>
      </c>
      <c r="U8" s="83">
        <f>+('Tabla M'!AD25)/'Tabla M'!AC25-(1-13/24)</f>
        <v>22.251528454672801</v>
      </c>
      <c r="W8" s="29"/>
    </row>
    <row r="9" spans="1:23" x14ac:dyDescent="0.2">
      <c r="A9" s="9">
        <f t="shared" si="0"/>
        <v>20</v>
      </c>
      <c r="B9" s="36">
        <f>+('Tabla M'!N26-'Tabla M'!N27)/'Tabla M'!M26-(13/24)*(1-'Tabla M'!M27/'Tabla M'!M26)</f>
        <v>0.97108602187561155</v>
      </c>
      <c r="C9" s="36">
        <f>+('Tabla M'!N26-'Tabla M'!N28)/'Tabla M'!M26-(13/24)*(1-'Tabla M'!M28/'Tabla M'!M26)</f>
        <v>1.8903011276206652</v>
      </c>
      <c r="D9" s="36">
        <f>+('Tabla M'!N26-'Tabla M'!N29)/'Tabla M'!M26-(13/24)*(1-'Tabla M'!M29/'Tabla M'!M26)</f>
        <v>2.7603514549749208</v>
      </c>
      <c r="E9" s="36">
        <f>('Tabla M'!N26-'Tabla M'!N30)/'Tabla M'!M26-(13/24)*(1-'Tabla M'!M30/'Tabla M'!M26)</f>
        <v>3.5838010457705742</v>
      </c>
      <c r="F9" s="36">
        <f>('Tabla M'!N26-'Tabla M'!N31)/'Tabla M'!M26-(13/24)*(1-'Tabla M'!M31/'Tabla M'!M26)</f>
        <v>4.3630793035165087</v>
      </c>
      <c r="G9" s="36">
        <f>('Tabla M'!N26-'Tabla M'!N32)/'Tabla M'!M26-(13/24)*(1-'Tabla M'!M32/'Tabla M'!M26)</f>
        <v>5.1004880621069857</v>
      </c>
      <c r="H9" s="36">
        <f>+('Tabla M'!N26-'Tabla M'!N$70)/'Tabla M'!M26-(1-13/24)*(1-'Tabla M'!M$70/'Tabla M'!M26)</f>
        <v>16.260875382731498</v>
      </c>
      <c r="I9" s="36">
        <f>+('Tabla M'!N26-'Tabla M'!N$71)/'Tabla M'!M26-(1-13/24)*(1-'Tabla M'!M$71/'Tabla M'!M26)</f>
        <v>16.328845271921352</v>
      </c>
      <c r="J9" s="83">
        <f>+('Tabla M'!N26)/'Tabla M'!M26-(1-13/24)</f>
        <v>16.962140615946883</v>
      </c>
      <c r="K9" s="43"/>
      <c r="L9" s="9">
        <f t="shared" si="1"/>
        <v>20</v>
      </c>
      <c r="M9" s="36">
        <f>+('Tabla M'!AD26-'Tabla M'!AD27)/'Tabla M'!AC26-(1-13/24)*(1-'Tabla M'!AC27/'Tabla M'!AC26)</f>
        <v>0.98215012019230852</v>
      </c>
      <c r="N9" s="36">
        <f>+('Tabla M'!AD26-'Tabla M'!AD28)/'Tabla M'!AC26-(1-13/24)*(1-'Tabla M'!AC28/'Tabla M'!AC26)</f>
        <v>1.9260421677848407</v>
      </c>
      <c r="O9" s="36">
        <f>+('Tabla M'!AD26-'Tabla M'!AD29)/'Tabla M'!AC26-(1-13/24)*(1-'Tabla M'!AC29/'Tabla M'!AC26)</f>
        <v>2.8331479590237221</v>
      </c>
      <c r="P9" s="36">
        <f>+('Tabla M'!AD26-'Tabla M'!AD30)/'Tabla M'!AC26-(1-13/24)*(1-'Tabla M'!AC30/'Tabla M'!AC26)</f>
        <v>3.7048819741189769</v>
      </c>
      <c r="Q9" s="36">
        <f>+('Tabla M'!AD26-'Tabla M'!AD31)/'Tabla M'!AC26-(1-13/24)*(1-'Tabla M'!AC31/'Tabla M'!AC26)</f>
        <v>4.5426039355672181</v>
      </c>
      <c r="R9" s="36">
        <f>+('Tabla M'!AD26-'Tabla M'!AD32)/'Tabla M'!AC26-(1-13/24)*(1-'Tabla M'!AC32/'Tabla M'!AC26)</f>
        <v>5.3476196552087565</v>
      </c>
      <c r="S9" s="36">
        <f>+('Tabla M'!AD26-'Tabla M'!AD$70)/'Tabla M'!AC26-(1-13/24)*(1-'Tabla M'!AC$70/'Tabla M'!AC26)</f>
        <v>20.502220465067076</v>
      </c>
      <c r="T9" s="36">
        <f>+('Tabla M'!AD26-'Tabla M'!AD$71)/'Tabla M'!AC26-(1-13/24)*(1-'Tabla M'!AC$71/'Tabla M'!AC26)</f>
        <v>20.645410026801116</v>
      </c>
      <c r="U9" s="83">
        <f>+('Tabla M'!AD26)/'Tabla M'!AC26-(1-13/24)</f>
        <v>22.130901294222053</v>
      </c>
      <c r="W9" s="29"/>
    </row>
    <row r="10" spans="1:23" x14ac:dyDescent="0.2">
      <c r="A10" s="9">
        <f t="shared" si="0"/>
        <v>21</v>
      </c>
      <c r="B10" s="36">
        <f>+('Tabla M'!N27-'Tabla M'!N28)/'Tabla M'!M27-(13/24)*(1-'Tabla M'!M28/'Tabla M'!M27)</f>
        <v>0.97104938385421746</v>
      </c>
      <c r="C10" s="36">
        <f>+('Tabla M'!N27-'Tabla M'!N29)/'Tabla M'!M27-(13/24)*(1-'Tabla M'!M29/'Tabla M'!M27)</f>
        <v>1.890161601461567</v>
      </c>
      <c r="D10" s="36">
        <f>+('Tabla M'!N27-'Tabla M'!N30)/'Tabla M'!M27-(13/24)*(1-'Tabla M'!M30/'Tabla M'!M27)</f>
        <v>2.760045280243169</v>
      </c>
      <c r="E10" s="36">
        <f>('Tabla M'!N27-'Tabla M'!N31)/'Tabla M'!M27-(13/24)*(1-'Tabla M'!M31/'Tabla M'!M27)</f>
        <v>3.5832668170801152</v>
      </c>
      <c r="F10" s="36">
        <f>('Tabla M'!N27-'Tabla M'!N32)/'Tabla M'!M27-(13/24)*(1-'Tabla M'!M32/'Tabla M'!M27)</f>
        <v>4.3622578456246206</v>
      </c>
      <c r="G10" s="36">
        <f>('Tabla M'!N27-'Tabla M'!N33)/'Tabla M'!M27-(13/24)*(1-'Tabla M'!M33/'Tabla M'!M27)</f>
        <v>5.0993223130554926</v>
      </c>
      <c r="H10" s="36">
        <f>+('Tabla M'!N27-'Tabla M'!N$70)/'Tabla M'!M27-(1-13/24)*(1-'Tabla M'!M$70/'Tabla M'!M27)</f>
        <v>16.147277086915945</v>
      </c>
      <c r="I10" s="36">
        <f>+('Tabla M'!N27-'Tabla M'!N$71)/'Tabla M'!M27-(1-13/24)*(1-'Tabla M'!M$71/'Tabla M'!M27)</f>
        <v>16.219079778805945</v>
      </c>
      <c r="J10" s="83">
        <f>+('Tabla M'!N27)/'Tabla M'!M27-(1-13/24)</f>
        <v>16.88808646697964</v>
      </c>
      <c r="K10" s="43"/>
      <c r="L10" s="9">
        <f t="shared" si="1"/>
        <v>21</v>
      </c>
      <c r="M10" s="36">
        <f>+('Tabla M'!AD27-'Tabla M'!AD28)/'Tabla M'!AC27-(1-13/24)*(1-'Tabla M'!AC28/'Tabla M'!AC27)</f>
        <v>0.98214174679487143</v>
      </c>
      <c r="N10" s="36">
        <f>+('Tabla M'!AD27-'Tabla M'!AD29)/'Tabla M'!AC27-(1-13/24)*(1-'Tabla M'!AC29/'Tabla M'!AC27)</f>
        <v>1.9260065336711065</v>
      </c>
      <c r="O10" s="36">
        <f>+('Tabla M'!AD27-'Tabla M'!AD30)/'Tabla M'!AC27-(1-13/24)*(1-'Tabla M'!AC30/'Tabla M'!AC27)</f>
        <v>2.8330661603623972</v>
      </c>
      <c r="P10" s="36">
        <f>+('Tabla M'!AD27-'Tabla M'!AD31)/'Tabla M'!AC27-(1-13/24)*(1-'Tabla M'!AC31/'Tabla M'!AC27)</f>
        <v>3.7047354499212162</v>
      </c>
      <c r="Q10" s="36">
        <f>+('Tabla M'!AD27-'Tabla M'!AD32)/'Tabla M'!AC27-(1-13/24)*(1-'Tabla M'!AC32/'Tabla M'!AC27)</f>
        <v>4.5423731301015478</v>
      </c>
      <c r="R10" s="36">
        <f>+('Tabla M'!AD27-'Tabla M'!AD33)/'Tabla M'!AC27-(1-13/24)*(1-'Tabla M'!AC33/'Tabla M'!AC27)</f>
        <v>5.3472842237494351</v>
      </c>
      <c r="S10" s="36">
        <f>+('Tabla M'!AD27-'Tabla M'!AD$70)/'Tabla M'!AC27-(1-13/24)*(1-'Tabla M'!AC$70/'Tabla M'!AC27)</f>
        <v>20.311089636757046</v>
      </c>
      <c r="T10" s="36">
        <f>+('Tabla M'!AD27-'Tabla M'!AD$71)/'Tabla M'!AC27-(1-13/24)*(1-'Tabla M'!AC$71/'Tabla M'!AC27)</f>
        <v>20.460081723980323</v>
      </c>
      <c r="U10" s="83">
        <f>+('Tabla M'!AD27)/'Tabla M'!AC27-(1-13/24)</f>
        <v>22.005770123362986</v>
      </c>
      <c r="W10" s="29"/>
    </row>
    <row r="11" spans="1:23" x14ac:dyDescent="0.2">
      <c r="A11" s="9">
        <f t="shared" si="0"/>
        <v>22</v>
      </c>
      <c r="B11" s="36">
        <f>+('Tabla M'!N28-'Tabla M'!N29)/'Tabla M'!M28-(13/24)*(1-'Tabla M'!M29/'Tabla M'!M28)</f>
        <v>0.97101007604150635</v>
      </c>
      <c r="C11" s="36">
        <f>+('Tabla M'!N28-'Tabla M'!N30)/'Tabla M'!M28-(13/24)*(1-'Tabla M'!M30/'Tabla M'!M28)</f>
        <v>1.8900119137929825</v>
      </c>
      <c r="D11" s="36">
        <f>+('Tabla M'!N28-'Tabla M'!N31)/'Tabla M'!M28-(13/24)*(1-'Tabla M'!M31/'Tabla M'!M28)</f>
        <v>2.7597168222577495</v>
      </c>
      <c r="E11" s="36">
        <f>('Tabla M'!N28-'Tabla M'!N32)/'Tabla M'!M28-(13/24)*(1-'Tabla M'!M32/'Tabla M'!M28)</f>
        <v>3.5826937377771051</v>
      </c>
      <c r="F11" s="36">
        <f>('Tabla M'!N28-'Tabla M'!N33)/'Tabla M'!M28-(13/24)*(1-'Tabla M'!M33/'Tabla M'!M28)</f>
        <v>4.3613767003762325</v>
      </c>
      <c r="G11" s="36">
        <f>('Tabla M'!N28-'Tabla M'!N34)/'Tabla M'!M28-(13/24)*(1-'Tabla M'!M34/'Tabla M'!M28)</f>
        <v>5.0980719375975125</v>
      </c>
      <c r="H11" s="36">
        <f>+('Tabla M'!N28-'Tabla M'!N$70)/'Tabla M'!M28-(1-13/24)*(1-'Tabla M'!M$70/'Tabla M'!M28)</f>
        <v>16.028451055506029</v>
      </c>
      <c r="I11" s="36">
        <f>+('Tabla M'!N28-'Tabla M'!N$71)/'Tabla M'!M28-(1-13/24)*(1-'Tabla M'!M$71/'Tabla M'!M28)</f>
        <v>16.1043081010076</v>
      </c>
      <c r="J11" s="83">
        <f>+('Tabla M'!N28)/'Tabla M'!M28-(1-13/24)</f>
        <v>16.811090387991992</v>
      </c>
      <c r="K11" s="43"/>
      <c r="L11" s="9">
        <f t="shared" si="1"/>
        <v>22</v>
      </c>
      <c r="M11" s="36">
        <f>+('Tabla M'!AD28-'Tabla M'!AD29)/'Tabla M'!AC28-(1-13/24)*(1-'Tabla M'!AC29/'Tabla M'!AC28)</f>
        <v>0.98213205128205372</v>
      </c>
      <c r="N11" s="36">
        <f>+('Tabla M'!AD28-'Tabla M'!AD30)/'Tabla M'!AC28-(1-13/24)*(1-'Tabla M'!AC30/'Tabla M'!AC28)</f>
        <v>1.9259667447509874</v>
      </c>
      <c r="O11" s="36">
        <f>+('Tabla M'!AD28-'Tabla M'!AD31)/'Tabla M'!AC28-(1-13/24)*(1-'Tabla M'!AC31/'Tabla M'!AC28)</f>
        <v>2.8329762648616565</v>
      </c>
      <c r="P11" s="36">
        <f>+('Tabla M'!AD28-'Tabla M'!AD32)/'Tabla M'!AC28-(1-13/24)*(1-'Tabla M'!AC32/'Tabla M'!AC28)</f>
        <v>3.7045744264895712</v>
      </c>
      <c r="Q11" s="36">
        <f>+('Tabla M'!AD28-'Tabla M'!AD33)/'Tabla M'!AC28-(1-13/24)*(1-'Tabla M'!AC33/'Tabla M'!AC28)</f>
        <v>4.5421191622354335</v>
      </c>
      <c r="R11" s="36">
        <f>+('Tabla M'!AD28-'Tabla M'!AD34)/'Tabla M'!AC28-(1-13/24)*(1-'Tabla M'!AC34/'Tabla M'!AC28)</f>
        <v>5.3469148942539579</v>
      </c>
      <c r="S11" s="36">
        <f>+('Tabla M'!AD28-'Tabla M'!AD$70)/'Tabla M'!AC28-(1-13/24)*(1-'Tabla M'!AC$70/'Tabla M'!AC28)</f>
        <v>20.112604585154113</v>
      </c>
      <c r="T11" s="36">
        <f>+('Tabla M'!AD28-'Tabla M'!AD$71)/'Tabla M'!AC28-(1-13/24)*(1-'Tabla M'!AC$71/'Tabla M'!AC28)</f>
        <v>20.267637282934569</v>
      </c>
      <c r="U11" s="83">
        <f>+('Tabla M'!AD28)/'Tabla M'!AC28-(1-13/24)</f>
        <v>21.875992779861932</v>
      </c>
      <c r="W11" s="29"/>
    </row>
    <row r="12" spans="1:23" x14ac:dyDescent="0.2">
      <c r="A12" s="9">
        <f t="shared" si="0"/>
        <v>23</v>
      </c>
      <c r="B12" s="36">
        <f>+('Tabla M'!N29-'Tabla M'!N30)/'Tabla M'!M29-(13/24)*(1-'Tabla M'!M30/'Tabla M'!M29)</f>
        <v>0.9709679036459381</v>
      </c>
      <c r="C12" s="36">
        <f>+('Tabla M'!N29-'Tabla M'!N31)/'Tabla M'!M29-(13/24)*(1-'Tabla M'!M31/'Tabla M'!M29)</f>
        <v>1.8898513237582941</v>
      </c>
      <c r="D12" s="36">
        <f>+('Tabla M'!N29-'Tabla M'!N32)/'Tabla M'!M29-(13/24)*(1-'Tabla M'!M32/'Tabla M'!M29)</f>
        <v>2.7593644602781842</v>
      </c>
      <c r="E12" s="36">
        <f>('Tabla M'!N29-'Tabla M'!N33)/'Tabla M'!M29-(13/24)*(1-'Tabla M'!M33/'Tabla M'!M29)</f>
        <v>3.5820789889559239</v>
      </c>
      <c r="F12" s="36">
        <f>('Tabla M'!N29-'Tabla M'!N34)/'Tabla M'!M29-(13/24)*(1-'Tabla M'!M34/'Tabla M'!M29)</f>
        <v>4.3604315457482343</v>
      </c>
      <c r="G12" s="36">
        <f>('Tabla M'!N29-'Tabla M'!N35)/'Tabla M'!M29-(13/24)*(1-'Tabla M'!M35/'Tabla M'!M29)</f>
        <v>5.0967308200847015</v>
      </c>
      <c r="H12" s="36">
        <f>+('Tabla M'!N29-'Tabla M'!N$70)/'Tabla M'!M29-(1-13/24)*(1-'Tabla M'!M$70/'Tabla M'!M29)</f>
        <v>15.904169933297201</v>
      </c>
      <c r="I12" s="36">
        <f>+('Tabla M'!N29-'Tabla M'!N$71)/'Tabla M'!M29-(1-13/24)*(1-'Tabla M'!M$71/'Tabla M'!M29)</f>
        <v>15.984316406809862</v>
      </c>
      <c r="J12" s="83">
        <f>+('Tabla M'!N29)/'Tabla M'!M29-(1-13/24)</f>
        <v>16.731064549562653</v>
      </c>
      <c r="K12" s="43"/>
      <c r="L12" s="9">
        <f t="shared" si="1"/>
        <v>23</v>
      </c>
      <c r="M12" s="36">
        <f>+('Tabla M'!AD29-'Tabla M'!AD30)/'Tabla M'!AC29-(1-13/24)*(1-'Tabla M'!AC30/'Tabla M'!AC29)</f>
        <v>0.98212235576922935</v>
      </c>
      <c r="N12" s="36">
        <f>+('Tabla M'!AD29-'Tabla M'!AD31)/'Tabla M'!AC29-(1-13/24)*(1-'Tabla M'!AC31/'Tabla M'!AC29)</f>
        <v>1.9259256856958056</v>
      </c>
      <c r="O12" s="36">
        <f>+('Tabla M'!AD29-'Tabla M'!AD32)/'Tabla M'!AC29-(1-13/24)*(1-'Tabla M'!AC32/'Tabla M'!AC29)</f>
        <v>2.8328811575655339</v>
      </c>
      <c r="P12" s="36">
        <f>+('Tabla M'!AD29-'Tabla M'!AD33)/'Tabla M'!AC29-(1-13/24)*(1-'Tabla M'!AC33/'Tabla M'!AC29)</f>
        <v>3.7044017899652562</v>
      </c>
      <c r="Q12" s="36">
        <f>+('Tabla M'!AD29-'Tabla M'!AD34)/'Tabla M'!AC29-(1-13/24)*(1-'Tabla M'!AC34/'Tabla M'!AC29)</f>
        <v>4.5418449203274376</v>
      </c>
      <c r="R12" s="36">
        <f>+('Tabla M'!AD29-'Tabla M'!AD35)/'Tabla M'!AC29-(1-13/24)*(1-'Tabla M'!AC35/'Tabla M'!AC29)</f>
        <v>5.3465141977271022</v>
      </c>
      <c r="S12" s="36">
        <f>+('Tabla M'!AD29-'Tabla M'!AD$70)/'Tabla M'!AC29-(1-13/24)*(1-'Tabla M'!AC$70/'Tabla M'!AC29)</f>
        <v>19.906520582423781</v>
      </c>
      <c r="T12" s="36">
        <f>+('Tabla M'!AD29-'Tabla M'!AD$71)/'Tabla M'!AC29-(1-13/24)*(1-'Tabla M'!AC$71/'Tabla M'!AC29)</f>
        <v>20.067842347155466</v>
      </c>
      <c r="U12" s="83">
        <f>+('Tabla M'!AD29)/'Tabla M'!AC29-(1-13/24)</f>
        <v>21.741442502444404</v>
      </c>
      <c r="W12" s="29"/>
    </row>
    <row r="13" spans="1:23" x14ac:dyDescent="0.2">
      <c r="A13" s="9">
        <f t="shared" si="0"/>
        <v>24</v>
      </c>
      <c r="B13" s="36">
        <f>+('Tabla M'!N30-'Tabla M'!N31)/'Tabla M'!M30-(13/24)*(1-'Tabla M'!M31/'Tabla M'!M30)</f>
        <v>0.97092265729174931</v>
      </c>
      <c r="C13" s="36">
        <f>+('Tabla M'!N30-'Tabla M'!N32)/'Tabla M'!M30-(13/24)*(1-'Tabla M'!M32/'Tabla M'!M30)</f>
        <v>1.8896790376786625</v>
      </c>
      <c r="D13" s="36">
        <f>+('Tabla M'!N30-'Tabla M'!N33)/'Tabla M'!M30-(13/24)*(1-'Tabla M'!M33/'Tabla M'!M30)</f>
        <v>2.7589864589385305</v>
      </c>
      <c r="E13" s="36">
        <f>('Tabla M'!N30-'Tabla M'!N34)/'Tabla M'!M30-(13/24)*(1-'Tabla M'!M34/'Tabla M'!M30)</f>
        <v>3.5814195513303941</v>
      </c>
      <c r="F13" s="36">
        <f>('Tabla M'!N30-'Tabla M'!N35)/'Tabla M'!M30-(13/24)*(1-'Tabla M'!M35/'Tabla M'!M30)</f>
        <v>4.3594177525748314</v>
      </c>
      <c r="G13" s="36">
        <f>('Tabla M'!N30-'Tabla M'!N36)/'Tabla M'!M30-(13/24)*(1-'Tabla M'!M36/'Tabla M'!M30)</f>
        <v>5.0952924120101155</v>
      </c>
      <c r="H13" s="36">
        <f>+('Tabla M'!N30-'Tabla M'!N$70)/'Tabla M'!M30-(1-13/24)*(1-'Tabla M'!M$70/'Tabla M'!M30)</f>
        <v>15.774196460779473</v>
      </c>
      <c r="I13" s="36">
        <f>+('Tabla M'!N30-'Tabla M'!N$71)/'Tabla M'!M30-(1-13/24)*(1-'Tabla M'!M$71/'Tabla M'!M30)</f>
        <v>15.858881879334486</v>
      </c>
      <c r="J13" s="83">
        <f>+('Tabla M'!N30)/'Tabla M'!M30-(1-13/24)</f>
        <v>16.647920701038949</v>
      </c>
      <c r="K13" s="43"/>
      <c r="L13" s="9">
        <f t="shared" si="1"/>
        <v>24</v>
      </c>
      <c r="M13" s="36">
        <f>+('Tabla M'!AD30-'Tabla M'!AD31)/'Tabla M'!AC30-(1-13/24)*(1-'Tabla M'!AC31/'Tabla M'!AC30)</f>
        <v>0.98211133814102713</v>
      </c>
      <c r="N13" s="36">
        <f>+('Tabla M'!AD30-'Tabla M'!AD32)/'Tabla M'!AC30-(1-13/24)*(1-'Tabla M'!AC32/'Tabla M'!AC30)</f>
        <v>1.9258792014962034</v>
      </c>
      <c r="O13" s="36">
        <f>+('Tabla M'!AD30-'Tabla M'!AD33)/'Tabla M'!AC30-(1-13/24)*(1-'Tabla M'!AC33/'Tabla M'!AC30)</f>
        <v>2.8327739616261476</v>
      </c>
      <c r="P13" s="36">
        <f>+('Tabla M'!AD30-'Tabla M'!AD34)/'Tabla M'!AC30-(1-13/24)*(1-'Tabla M'!AC34/'Tabla M'!AC30)</f>
        <v>3.7042080488962119</v>
      </c>
      <c r="Q13" s="36">
        <f>+('Tabla M'!AD30-'Tabla M'!AD35)/'Tabla M'!AC30-(1-13/24)*(1-'Tabla M'!AC35/'Tabla M'!AC30)</f>
        <v>4.5415380261589933</v>
      </c>
      <c r="R13" s="36">
        <f>+('Tabla M'!AD30-'Tabla M'!AD36)/'Tabla M'!AC30-(1-13/24)*(1-'Tabla M'!AC36/'Tabla M'!AC30)</f>
        <v>5.3460669011761306</v>
      </c>
      <c r="S13" s="36">
        <f>+('Tabla M'!AD30-'Tabla M'!AD$70)/'Tabla M'!AC30-(1-13/24)*(1-'Tabla M'!AC$70/'Tabla M'!AC30)</f>
        <v>19.692520122109844</v>
      </c>
      <c r="T13" s="36">
        <f>+('Tabla M'!AD30-'Tabla M'!AD$71)/'Tabla M'!AC30-(1-13/24)*(1-'Tabla M'!AC$71/'Tabla M'!AC30)</f>
        <v>19.860389771652439</v>
      </c>
      <c r="U13" s="83">
        <f>+('Tabla M'!AD30)/'Tabla M'!AC30-(1-13/24)</f>
        <v>21.601919639057886</v>
      </c>
      <c r="W13" s="29"/>
    </row>
    <row r="14" spans="1:23" x14ac:dyDescent="0.2">
      <c r="A14" s="9">
        <f t="shared" si="0"/>
        <v>25</v>
      </c>
      <c r="B14" s="36">
        <f>+('Tabla M'!N31-'Tabla M'!N32)/'Tabla M'!M31-(13/24)*(1-'Tabla M'!M32/'Tabla M'!M31)</f>
        <v>0.97087411458316364</v>
      </c>
      <c r="C14" s="36">
        <f>+('Tabla M'!N31-'Tabla M'!N33)/'Tabla M'!M31-(13/24)*(1-'Tabla M'!M33/'Tabla M'!M31)</f>
        <v>1.8894942090208438</v>
      </c>
      <c r="D14" s="36">
        <f>+('Tabla M'!N31-'Tabla M'!N34)/'Tabla M'!M31-(13/24)*(1-'Tabla M'!M34/'Tabla M'!M31)</f>
        <v>2.7585809630563181</v>
      </c>
      <c r="E14" s="36">
        <f>('Tabla M'!N31-'Tabla M'!N35)/'Tabla M'!M31-(13/24)*(1-'Tabla M'!M35/'Tabla M'!M31)</f>
        <v>3.580712194909526</v>
      </c>
      <c r="F14" s="36">
        <f>('Tabla M'!N31-'Tabla M'!N36)/'Tabla M'!M31-(13/24)*(1-'Tabla M'!M36/'Tabla M'!M31)</f>
        <v>4.3583303684263708</v>
      </c>
      <c r="G14" s="36">
        <f>('Tabla M'!N31-'Tabla M'!N37)/'Tabla M'!M31-(13/24)*(1-'Tabla M'!M37/'Tabla M'!M31)</f>
        <v>5.0937497080888061</v>
      </c>
      <c r="H14" s="36">
        <f>+('Tabla M'!N31-'Tabla M'!N$70)/'Tabla M'!M31-(1-13/24)*(1-'Tabla M'!M$70/'Tabla M'!M31)</f>
        <v>15.638282910564689</v>
      </c>
      <c r="I14" s="36">
        <f>+('Tabla M'!N31-'Tabla M'!N$71)/'Tabla M'!M31-(1-13/24)*(1-'Tabla M'!M$71/'Tabla M'!M31)</f>
        <v>15.72777222733338</v>
      </c>
      <c r="J14" s="83">
        <f>+('Tabla M'!N31)/'Tabla M'!M31-(1-13/24)</f>
        <v>16.561570374206063</v>
      </c>
      <c r="K14" s="43"/>
      <c r="L14" s="9">
        <f t="shared" si="1"/>
        <v>25</v>
      </c>
      <c r="M14" s="36">
        <f>+('Tabla M'!AD31-'Tabla M'!AD32)/'Tabla M'!AC31-(1-13/24)*(1-'Tabla M'!AC32/'Tabla M'!AC31)</f>
        <v>0.98209899839743642</v>
      </c>
      <c r="N14" s="36">
        <f>+('Tabla M'!AD31-'Tabla M'!AD33)/'Tabla M'!AC31-(1-13/24)*(1-'Tabla M'!AC33/'Tabla M'!AC31)</f>
        <v>1.9258272923543074</v>
      </c>
      <c r="O14" s="36">
        <f>+('Tabla M'!AD31-'Tabla M'!AD34)/'Tabla M'!AC31-(1-13/24)*(1-'Tabla M'!AC34/'Tabla M'!AC31)</f>
        <v>2.83265467810015</v>
      </c>
      <c r="P14" s="36">
        <f>+('Tabla M'!AD31-'Tabla M'!AD35)/'Tabla M'!AC31-(1-13/24)*(1-'Tabla M'!AC35/'Tabla M'!AC31)</f>
        <v>3.7039928152925237</v>
      </c>
      <c r="Q14" s="36">
        <f>+('Tabla M'!AD31-'Tabla M'!AD36)/'Tabla M'!AC31-(1-13/24)*(1-'Tabla M'!AC36/'Tabla M'!AC31)</f>
        <v>4.5411976333578217</v>
      </c>
      <c r="R14" s="36">
        <f>+('Tabla M'!AD31-'Tabla M'!AD37)/'Tabla M'!AC31-(1-13/24)*(1-'Tabla M'!AC37/'Tabla M'!AC31)</f>
        <v>5.3455714423204777</v>
      </c>
      <c r="S14" s="36">
        <f>+('Tabla M'!AD31-'Tabla M'!AD$70)/'Tabla M'!AC31-(1-13/24)*(1-'Tabla M'!AC$70/'Tabla M'!AC31)</f>
        <v>19.47033210159962</v>
      </c>
      <c r="T14" s="36">
        <f>+('Tabla M'!AD31-'Tabla M'!AD$71)/'Tabla M'!AC31-(1-13/24)*(1-'Tabla M'!AC$71/'Tabla M'!AC31)</f>
        <v>19.645019777540398</v>
      </c>
      <c r="U14" s="83">
        <f>+('Tabla M'!AD31)/'Tabla M'!AC31-(1-13/24)</f>
        <v>21.457281886548486</v>
      </c>
      <c r="W14" s="29"/>
    </row>
    <row r="15" spans="1:23" x14ac:dyDescent="0.2">
      <c r="A15" s="9">
        <f t="shared" si="0"/>
        <v>26</v>
      </c>
      <c r="B15" s="36">
        <f>+('Tabla M'!N32-'Tabla M'!N33)/'Tabla M'!M32-(13/24)*(1-'Tabla M'!M33/'Tabla M'!M32)</f>
        <v>0.97082203541680712</v>
      </c>
      <c r="C15" s="36">
        <f>+('Tabla M'!N32-'Tabla M'!N34)/'Tabla M'!M32-(13/24)*(1-'Tabla M'!M34/'Tabla M'!M32)</f>
        <v>1.8892959253473141</v>
      </c>
      <c r="D15" s="36">
        <f>+('Tabla M'!N32-'Tabla M'!N35)/'Tabla M'!M32-(13/24)*(1-'Tabla M'!M35/'Tabla M'!M32)</f>
        <v>2.7581459763316976</v>
      </c>
      <c r="E15" s="36">
        <f>('Tabla M'!N32-'Tabla M'!N36)/'Tabla M'!M32-(13/24)*(1-'Tabla M'!M36/'Tabla M'!M32)</f>
        <v>3.5799534488242757</v>
      </c>
      <c r="F15" s="36">
        <f>('Tabla M'!N32-'Tabla M'!N37)/'Tabla M'!M32-(13/24)*(1-'Tabla M'!M37/'Tabla M'!M32)</f>
        <v>4.3571640765245236</v>
      </c>
      <c r="G15" s="36">
        <f>('Tabla M'!N32-'Tabla M'!N38)/'Tabla M'!M32-(13/24)*(1-'Tabla M'!M38/'Tabla M'!M32)</f>
        <v>5.0920951919244954</v>
      </c>
      <c r="H15" s="36">
        <f>+('Tabla M'!N32-'Tabla M'!N$70)/'Tabla M'!M32-(1-13/24)*(1-'Tabla M'!M$70/'Tabla M'!M32)</f>
        <v>15.49617038213246</v>
      </c>
      <c r="I15" s="36">
        <f>+('Tabla M'!N32-'Tabla M'!N$71)/'Tabla M'!M32-(1-13/24)*(1-'Tabla M'!M$71/'Tabla M'!M32)</f>
        <v>15.590745061240284</v>
      </c>
      <c r="J15" s="83">
        <f>+('Tabla M'!N32)/'Tabla M'!M32-(1-13/24)</f>
        <v>16.471925016888004</v>
      </c>
      <c r="K15" s="43"/>
      <c r="L15" s="9">
        <f t="shared" si="1"/>
        <v>26</v>
      </c>
      <c r="M15" s="36">
        <f>+('Tabla M'!AD32-'Tabla M'!AD33)/'Tabla M'!AC32-(1-13/24)*(1-'Tabla M'!AC33/'Tabla M'!AC32)</f>
        <v>0.9820853365384633</v>
      </c>
      <c r="N15" s="36">
        <f>+('Tabla M'!AD32-'Tabla M'!AD34)/'Tabla M'!AC32-(1-13/24)*(1-'Tabla M'!AC34/'Tabla M'!AC32)</f>
        <v>1.9257699584951313</v>
      </c>
      <c r="O15" s="36">
        <f>+('Tabla M'!AD32-'Tabla M'!AD35)/'Tabla M'!AC32-(1-13/24)*(1-'Tabla M'!AC35/'Tabla M'!AC32)</f>
        <v>2.832522901246763</v>
      </c>
      <c r="P15" s="36">
        <f>+('Tabla M'!AD32-'Tabla M'!AD36)/'Tabla M'!AC32-(1-13/24)*(1-'Tabla M'!AC36/'Tabla M'!AC32)</f>
        <v>3.7037552048305926</v>
      </c>
      <c r="Q15" s="36">
        <f>+('Tabla M'!AD32-'Tabla M'!AD37)/'Tabla M'!AC32-(1-13/24)*(1-'Tabla M'!AC37/'Tabla M'!AC32)</f>
        <v>4.5408221105664053</v>
      </c>
      <c r="R15" s="36">
        <f>+('Tabla M'!AD32-'Tabla M'!AD38)/'Tabla M'!AC32-(1-13/24)*(1-'Tabla M'!AC38/'Tabla M'!AC32)</f>
        <v>5.3450245871675017</v>
      </c>
      <c r="S15" s="36">
        <f>+('Tabla M'!AD32-'Tabla M'!AD$70)/'Tabla M'!AC32-(1-13/24)*(1-'Tabla M'!AC$70/'Tabla M'!AC32)</f>
        <v>19.239671784164674</v>
      </c>
      <c r="T15" s="36">
        <f>+('Tabla M'!AD32-'Tabla M'!AD$71)/'Tabla M'!AC32-(1-13/24)*(1-'Tabla M'!AC$71/'Tabla M'!AC32)</f>
        <v>19.421459493735309</v>
      </c>
      <c r="U15" s="83">
        <f>+('Tabla M'!AD32)/'Tabla M'!AC32-(1-13/24)</f>
        <v>21.307379471569998</v>
      </c>
      <c r="W15" s="29"/>
    </row>
    <row r="16" spans="1:23" x14ac:dyDescent="0.2">
      <c r="A16" s="9">
        <f t="shared" si="0"/>
        <v>27</v>
      </c>
      <c r="B16" s="36">
        <f>+('Tabla M'!N33-'Tabla M'!N34)/'Tabla M'!M33-(13/24)*(1-'Tabla M'!M34/'Tabla M'!M33)</f>
        <v>0.97076616197871146</v>
      </c>
      <c r="C16" s="36">
        <f>+('Tabla M'!N33-'Tabla M'!N35)/'Tabla M'!M33-(13/24)*(1-'Tabla M'!M35/'Tabla M'!M33)</f>
        <v>1.8890832078698416</v>
      </c>
      <c r="D16" s="36">
        <f>+('Tabla M'!N33-'Tabla M'!N36)/'Tabla M'!M33-(13/24)*(1-'Tabla M'!M36/'Tabla M'!M33)</f>
        <v>2.7576793592720414</v>
      </c>
      <c r="E16" s="36">
        <f>('Tabla M'!N33-'Tabla M'!N37)/'Tabla M'!M33-(13/24)*(1-'Tabla M'!M37/'Tabla M'!M33)</f>
        <v>3.5791395949666236</v>
      </c>
      <c r="F16" s="36">
        <f>('Tabla M'!N33-'Tabla M'!N38)/'Tabla M'!M33-(13/24)*(1-'Tabla M'!M38/'Tabla M'!M33)</f>
        <v>4.3559131821499735</v>
      </c>
      <c r="G16" s="36">
        <f>('Tabla M'!N33-'Tabla M'!N39)/'Tabla M'!M33-(13/24)*(1-'Tabla M'!M39/'Tabla M'!M33)</f>
        <v>5.090320815048166</v>
      </c>
      <c r="H16" s="36">
        <f>+('Tabla M'!N33-'Tabla M'!N$70)/'Tabla M'!M33-(1-13/24)*(1-'Tabla M'!M$70/'Tabla M'!M33)</f>
        <v>15.347588136309655</v>
      </c>
      <c r="I16" s="36">
        <f>+('Tabla M'!N33-'Tabla M'!N$71)/'Tabla M'!M33-(1-13/24)*(1-'Tabla M'!M$71/'Tabla M'!M33)</f>
        <v>15.447547317800179</v>
      </c>
      <c r="J16" s="83">
        <f>+('Tabla M'!N33)/'Tabla M'!M33-(1-13/24)</f>
        <v>16.378896257530442</v>
      </c>
      <c r="K16" s="43"/>
      <c r="L16" s="9">
        <f t="shared" si="1"/>
        <v>27</v>
      </c>
      <c r="M16" s="36">
        <f>+('Tabla M'!AD33-'Tabla M'!AD34)/'Tabla M'!AC33-(1-13/24)*(1-'Tabla M'!AC34/'Tabla M'!AC33)</f>
        <v>0.98207035256410136</v>
      </c>
      <c r="N16" s="36">
        <f>+('Tabla M'!AD33-'Tabla M'!AD35)/'Tabla M'!AC33-(1-13/24)*(1-'Tabla M'!AC35/'Tabla M'!AC33)</f>
        <v>1.9257067767014879</v>
      </c>
      <c r="O16" s="36">
        <f>+('Tabla M'!AD33-'Tabla M'!AD36)/'Tabla M'!AC33-(1-13/24)*(1-'Tabla M'!AC36/'Tabla M'!AC33)</f>
        <v>2.832377708534362</v>
      </c>
      <c r="P16" s="36">
        <f>+('Tabla M'!AD33-'Tabla M'!AD37)/'Tabla M'!AC33-(1-13/24)*(1-'Tabla M'!AC37/'Tabla M'!AC33)</f>
        <v>3.703493515774313</v>
      </c>
      <c r="Q16" s="36">
        <f>+('Tabla M'!AD33-'Tabla M'!AD38)/'Tabla M'!AC33-(1-13/24)*(1-'Tabla M'!AC38/'Tabla M'!AC33)</f>
        <v>4.5404080859100411</v>
      </c>
      <c r="R16" s="36">
        <f>+('Tabla M'!AD33-'Tabla M'!AD39)/'Tabla M'!AC33-(1-13/24)*(1-'Tabla M'!AC39/'Tabla M'!AC33)</f>
        <v>5.3444213631401185</v>
      </c>
      <c r="S16" s="36">
        <f>+('Tabla M'!AD33-'Tabla M'!AD$70)/'Tabla M'!AC33-(1-13/24)*(1-'Tabla M'!AC$70/'Tabla M'!AC33)</f>
        <v>19.000240061571283</v>
      </c>
      <c r="T16" s="36">
        <f>+('Tabla M'!AD33-'Tabla M'!AD$71)/'Tabla M'!AC33-(1-13/24)*(1-'Tabla M'!AC$71/'Tabla M'!AC33)</f>
        <v>19.189422247945885</v>
      </c>
      <c r="U16" s="83">
        <f>+('Tabla M'!AD33)/'Tabla M'!AC33-(1-13/24)</f>
        <v>21.152054736011205</v>
      </c>
      <c r="W16" s="29"/>
    </row>
    <row r="17" spans="1:23" x14ac:dyDescent="0.2">
      <c r="A17" s="9">
        <f t="shared" si="0"/>
        <v>28</v>
      </c>
      <c r="B17" s="36">
        <f>+('Tabla M'!N34-'Tabla M'!N35)/'Tabla M'!M34-(13/24)*(1-'Tabla M'!M35/'Tabla M'!M34)</f>
        <v>0.97070621822955194</v>
      </c>
      <c r="C17" s="36">
        <f>+('Tabla M'!N34-'Tabla M'!N36)/'Tabla M'!M34-(13/24)*(1-'Tabla M'!M36/'Tabla M'!M34)</f>
        <v>1.8888550090735488</v>
      </c>
      <c r="D17" s="36">
        <f>+('Tabla M'!N34-'Tabla M'!N37)/'Tabla M'!M34-(13/24)*(1-'Tabla M'!M37/'Tabla M'!M34)</f>
        <v>2.7571788220582629</v>
      </c>
      <c r="E17" s="36">
        <f>('Tabla M'!N34-'Tabla M'!N38)/'Tabla M'!M34-(13/24)*(1-'Tabla M'!M38/'Tabla M'!M34)</f>
        <v>3.5782666528995777</v>
      </c>
      <c r="F17" s="36">
        <f>('Tabla M'!N34-'Tabla M'!N39)/'Tabla M'!M34-(13/24)*(1-'Tabla M'!M39/'Tabla M'!M34)</f>
        <v>4.3545715893692396</v>
      </c>
      <c r="G17" s="36">
        <f>('Tabla M'!N34-'Tabla M'!N40)/'Tabla M'!M34-(13/24)*(1-'Tabla M'!M40/'Tabla M'!M34)</f>
        <v>5.0884179640516711</v>
      </c>
      <c r="H17" s="36">
        <f>+('Tabla M'!N34-'Tabla M'!N$70)/'Tabla M'!M34-(1-13/24)*(1-'Tabla M'!M$70/'Tabla M'!M34)</f>
        <v>15.192252813909711</v>
      </c>
      <c r="I17" s="36">
        <f>+('Tabla M'!N34-'Tabla M'!N$71)/'Tabla M'!M34-(1-13/24)*(1-'Tabla M'!M$71/'Tabla M'!M34)</f>
        <v>15.297914577977075</v>
      </c>
      <c r="J17" s="83">
        <f>+('Tabla M'!N34)/'Tabla M'!M34-(1-13/24)</f>
        <v>16.282396148021729</v>
      </c>
      <c r="K17" s="43"/>
      <c r="L17" s="9">
        <f t="shared" si="1"/>
        <v>28</v>
      </c>
      <c r="M17" s="36">
        <f>+('Tabla M'!AD34-'Tabla M'!AD35)/'Tabla M'!AC34-(1-13/24)*(1-'Tabla M'!AC35/'Tabla M'!AC34)</f>
        <v>0.98205360576922851</v>
      </c>
      <c r="N17" s="36">
        <f>+('Tabla M'!AD34-'Tabla M'!AD36)/'Tabla M'!AC34-(1-13/24)*(1-'Tabla M'!AC36/'Tabla M'!AC34)</f>
        <v>1.9256367857705385</v>
      </c>
      <c r="O17" s="36">
        <f>+('Tabla M'!AD34-'Tabla M'!AD37)/'Tabla M'!AC34-(1-13/24)*(1-'Tabla M'!AC37/'Tabla M'!AC34)</f>
        <v>2.8322173263898716</v>
      </c>
      <c r="P17" s="36">
        <f>+('Tabla M'!AD34-'Tabla M'!AD38)/'Tabla M'!AC34-(1-13/24)*(1-'Tabla M'!AC38/'Tabla M'!AC34)</f>
        <v>3.7032042343760918</v>
      </c>
      <c r="Q17" s="36">
        <f>+('Tabla M'!AD34-'Tabla M'!AD39)/'Tabla M'!AC34-(1-13/24)*(1-'Tabla M'!AC39/'Tabla M'!AC34)</f>
        <v>4.5399503770569662</v>
      </c>
      <c r="R17" s="36">
        <f>+('Tabla M'!AD34-'Tabla M'!AD40)/'Tabla M'!AC34-(1-13/24)*(1-'Tabla M'!AC40/'Tabla M'!AC34)</f>
        <v>5.3437546286837589</v>
      </c>
      <c r="S17" s="36">
        <f>+('Tabla M'!AD34-'Tabla M'!AD$70)/'Tabla M'!AC34-(1-13/24)*(1-'Tabla M'!AC$70/'Tabla M'!AC34)</f>
        <v>18.751722675677634</v>
      </c>
      <c r="T17" s="36">
        <f>+('Tabla M'!AD34-'Tabla M'!AD$71)/'Tabla M'!AC34-(1-13/24)*(1-'Tabla M'!AC$71/'Tabla M'!AC34)</f>
        <v>18.94860681826075</v>
      </c>
      <c r="U17" s="83">
        <f>+('Tabla M'!AD34)/'Tabla M'!AC34-(1-13/24)</f>
        <v>20.991141699707594</v>
      </c>
      <c r="W17" s="29"/>
    </row>
    <row r="18" spans="1:23" x14ac:dyDescent="0.2">
      <c r="A18" s="9">
        <f t="shared" si="0"/>
        <v>29</v>
      </c>
      <c r="B18" s="36">
        <f>+('Tabla M'!N35-'Tabla M'!N36)/'Tabla M'!M35-(13/24)*(1-'Tabla M'!M36/'Tabla M'!M35)</f>
        <v>0.9706419088536139</v>
      </c>
      <c r="C18" s="36">
        <f>+('Tabla M'!N35-'Tabla M'!N37)/'Tabla M'!M35-(13/24)*(1-'Tabla M'!M37/'Tabla M'!M35)</f>
        <v>1.8886102073946041</v>
      </c>
      <c r="D18" s="36">
        <f>+('Tabla M'!N35-'Tabla M'!N38)/'Tabla M'!M35-(13/24)*(1-'Tabla M'!M38/'Tabla M'!M35)</f>
        <v>2.7566419114190372</v>
      </c>
      <c r="E18" s="36">
        <f>('Tabla M'!N35-'Tabla M'!N39)/'Tabla M'!M35-(13/24)*(1-'Tabla M'!M39/'Tabla M'!M35)</f>
        <v>3.5773303585439717</v>
      </c>
      <c r="F18" s="36">
        <f>('Tabla M'!N35-'Tabla M'!N40)/'Tabla M'!M35-(13/24)*(1-'Tabla M'!M40/'Tabla M'!M35)</f>
        <v>4.3531327699072602</v>
      </c>
      <c r="G18" s="36">
        <f>('Tabla M'!N35-'Tabla M'!N41)/'Tabla M'!M35-(13/24)*(1-'Tabla M'!M41/'Tabla M'!M35)</f>
        <v>5.0863774179529884</v>
      </c>
      <c r="H18" s="36">
        <f>+('Tabla M'!N35-'Tabla M'!N$70)/'Tabla M'!M35-(1-13/24)*(1-'Tabla M'!M$70/'Tabla M'!M35)</f>
        <v>15.029867539547315</v>
      </c>
      <c r="I18" s="36">
        <f>+('Tabla M'!N35-'Tabla M'!N$71)/'Tabla M'!M35-(1-13/24)*(1-'Tabla M'!M$71/'Tabla M'!M35)</f>
        <v>15.141570280312141</v>
      </c>
      <c r="J18" s="83">
        <f>+('Tabla M'!N35)/'Tabla M'!M35-(1-13/24)</f>
        <v>16.182337397699442</v>
      </c>
      <c r="K18" s="43"/>
      <c r="L18" s="9">
        <f t="shared" si="1"/>
        <v>29</v>
      </c>
      <c r="M18" s="36">
        <f>+('Tabla M'!AD35-'Tabla M'!AD36)/'Tabla M'!AC35-(1-13/24)*(1-'Tabla M'!AC36/'Tabla M'!AC35)</f>
        <v>0.98203553685897471</v>
      </c>
      <c r="N18" s="36">
        <f>+('Tabla M'!AD35-'Tabla M'!AD37)/'Tabla M'!AC35-(1-13/24)*(1-'Tabla M'!AC37/'Tabla M'!AC35)</f>
        <v>1.9255605241439009</v>
      </c>
      <c r="O18" s="36">
        <f>+('Tabla M'!AD35-'Tabla M'!AD38)/'Tabla M'!AC35-(1-13/24)*(1-'Tabla M'!AC38/'Tabla M'!AC35)</f>
        <v>2.8320413876330091</v>
      </c>
      <c r="P18" s="36">
        <f>+('Tabla M'!AD35-'Tabla M'!AD39)/'Tabla M'!AC35-(1-13/24)*(1-'Tabla M'!AC39/'Tabla M'!AC35)</f>
        <v>3.7028861259221633</v>
      </c>
      <c r="Q18" s="36">
        <f>+('Tabla M'!AD35-'Tabla M'!AD40)/'Tabla M'!AC35-(1-13/24)*(1-'Tabla M'!AC40/'Tabla M'!AC35)</f>
        <v>4.5394465442360499</v>
      </c>
      <c r="R18" s="36">
        <f>+('Tabla M'!AD35-'Tabla M'!AD41)/'Tabla M'!AC35-(1-13/24)*(1-'Tabla M'!AC41/'Tabla M'!AC35)</f>
        <v>5.3430203482008158</v>
      </c>
      <c r="S18" s="36">
        <f>+('Tabla M'!AD35-'Tabla M'!AD$70)/'Tabla M'!AC35-(1-13/24)*(1-'Tabla M'!AC$70/'Tabla M'!AC35)</f>
        <v>18.49380836234236</v>
      </c>
      <c r="T18" s="36">
        <f>+('Tabla M'!AD35-'Tabla M'!AD$71)/'Tabla M'!AC35-(1-13/24)*(1-'Tabla M'!AC$71/'Tabla M'!AC35)</f>
        <v>18.698715813808757</v>
      </c>
      <c r="U18" s="83">
        <f>+('Tabla M'!AD35)/'Tabla M'!AC35-(1-13/24)</f>
        <v>20.824486897235705</v>
      </c>
      <c r="W18" s="29"/>
    </row>
    <row r="19" spans="1:23" x14ac:dyDescent="0.2">
      <c r="A19" s="9">
        <f t="shared" si="0"/>
        <v>30</v>
      </c>
      <c r="B19" s="36">
        <f>+('Tabla M'!N36-'Tabla M'!N37)/'Tabla M'!M36-(13/24)*(1-'Tabla M'!M37/'Tabla M'!M36)</f>
        <v>0.97057291666727019</v>
      </c>
      <c r="C19" s="36">
        <f>+('Tabla M'!N36-'Tabla M'!N38)/'Tabla M'!M36-(13/24)*(1-'Tabla M'!M38/'Tabla M'!M36)</f>
        <v>1.8883475980736948</v>
      </c>
      <c r="D19" s="36">
        <f>+('Tabla M'!N36-'Tabla M'!N39)/'Tabla M'!M36-(13/24)*(1-'Tabla M'!M39/'Tabla M'!M36)</f>
        <v>2.7560659943050134</v>
      </c>
      <c r="E19" s="36">
        <f>('Tabla M'!N36-'Tabla M'!N40)/'Tabla M'!M36-(13/24)*(1-'Tabla M'!M40/'Tabla M'!M36)</f>
        <v>3.5763261387469676</v>
      </c>
      <c r="F19" s="36">
        <f>('Tabla M'!N36-'Tabla M'!N41)/'Tabla M'!M36-(13/24)*(1-'Tabla M'!M41/'Tabla M'!M36)</f>
        <v>4.3515897266241588</v>
      </c>
      <c r="G19" s="36">
        <f>('Tabla M'!N36-'Tabla M'!N42)/'Tabla M'!M36-(13/24)*(1-'Tabla M'!M42/'Tabla M'!M36)</f>
        <v>5.0841892992048088</v>
      </c>
      <c r="H19" s="36">
        <f>+('Tabla M'!N36-'Tabla M'!N$70)/'Tabla M'!M36-(1-13/24)*(1-'Tabla M'!M$70/'Tabla M'!M36)</f>
        <v>14.860120910460086</v>
      </c>
      <c r="I19" s="36">
        <f>+('Tabla M'!N36-'Tabla M'!N$71)/'Tabla M'!M36-(1-13/24)*(1-'Tabla M'!M$71/'Tabla M'!M36)</f>
        <v>14.978224830907187</v>
      </c>
      <c r="J19" s="83">
        <f>+('Tabla M'!N36)/'Tabla M'!M36-(1-13/24)</f>
        <v>16.07863361223383</v>
      </c>
      <c r="K19" s="43"/>
      <c r="L19" s="9">
        <f t="shared" si="1"/>
        <v>30</v>
      </c>
      <c r="M19" s="36">
        <f>+('Tabla M'!AD36-'Tabla M'!AD37)/'Tabla M'!AC36-(1-13/24)*(1-'Tabla M'!AC37/'Tabla M'!AC36)</f>
        <v>0.98201526442307818</v>
      </c>
      <c r="N19" s="36">
        <f>+('Tabla M'!AD36-'Tabla M'!AD38)/'Tabla M'!AC36-(1-13/24)*(1-'Tabla M'!AC38/'Tabla M'!AC36)</f>
        <v>1.9254752223996869</v>
      </c>
      <c r="O19" s="36">
        <f>+('Tabla M'!AD36-'Tabla M'!AD39)/'Tabla M'!AC36-(1-13/24)*(1-'Tabla M'!AC39/'Tabla M'!AC36)</f>
        <v>2.8318453105977026</v>
      </c>
      <c r="P19" s="36">
        <f>+('Tabla M'!AD36-'Tabla M'!AD40)/'Tabla M'!AC36-(1-13/24)*(1-'Tabla M'!AC40/'Tabla M'!AC36)</f>
        <v>3.7025324799543644</v>
      </c>
      <c r="Q19" s="36">
        <f>+('Tabla M'!AD36-'Tabla M'!AD41)/'Tabla M'!AC36-(1-13/24)*(1-'Tabla M'!AC41/'Tabla M'!AC36)</f>
        <v>4.5388873748625365</v>
      </c>
      <c r="R19" s="36">
        <f>+('Tabla M'!AD36-'Tabla M'!AD42)/'Tabla M'!AC36-(1-13/24)*(1-'Tabla M'!AC42/'Tabla M'!AC36)</f>
        <v>5.3422061911533616</v>
      </c>
      <c r="S19" s="36">
        <f>+('Tabla M'!AD36-'Tabla M'!AD$70)/'Tabla M'!AC36-(1-13/24)*(1-'Tabla M'!AC$70/'Tabla M'!AC36)</f>
        <v>18.226150291174889</v>
      </c>
      <c r="T19" s="36">
        <f>+('Tabla M'!AD36-'Tabla M'!AD$71)/'Tabla M'!AC36-(1-13/24)*(1-'Tabla M'!AC$71/'Tabla M'!AC36)</f>
        <v>18.439416763017956</v>
      </c>
      <c r="U19" s="83">
        <f>+('Tabla M'!AD36)/'Tabla M'!AC36-(1-13/24)</f>
        <v>20.651906819695231</v>
      </c>
      <c r="W19" s="29"/>
    </row>
    <row r="20" spans="1:23" x14ac:dyDescent="0.2">
      <c r="A20" s="9">
        <f t="shared" si="0"/>
        <v>31</v>
      </c>
      <c r="B20" s="36">
        <f>+('Tabla M'!N37-'Tabla M'!N38)/'Tabla M'!M37-(13/24)*(1-'Tabla M'!M38/'Tabla M'!M37)</f>
        <v>0.97049890052013643</v>
      </c>
      <c r="C20" s="36">
        <f>+('Tabla M'!N37-'Tabla M'!N39)/'Tabla M'!M37-(13/24)*(1-'Tabla M'!M39/'Tabla M'!M37)</f>
        <v>1.8880658878912659</v>
      </c>
      <c r="D20" s="36">
        <f>+('Tabla M'!N37-'Tabla M'!N40)/'Tabla M'!M37-(13/24)*(1-'Tabla M'!M40/'Tabla M'!M37)</f>
        <v>2.7554482470357753</v>
      </c>
      <c r="E20" s="36">
        <f>('Tabla M'!N37-'Tabla M'!N41)/'Tabla M'!M37-(13/24)*(1-'Tabla M'!M41/'Tabla M'!M37)</f>
        <v>3.5752490923752034</v>
      </c>
      <c r="F20" s="36">
        <f>('Tabla M'!N37-'Tabla M'!N42)/'Tabla M'!M37-(13/24)*(1-'Tabla M'!M42/'Tabla M'!M37)</f>
        <v>4.3499349647524026</v>
      </c>
      <c r="G20" s="36">
        <f>('Tabla M'!N37-'Tabla M'!N43)/'Tabla M'!M37-(13/24)*(1-'Tabla M'!M43/'Tabla M'!M37)</f>
        <v>5.0818430331619284</v>
      </c>
      <c r="H20" s="36">
        <f>+('Tabla M'!N37-'Tabla M'!N$70)/'Tabla M'!M37-(1-13/24)*(1-'Tabla M'!M$70/'Tabla M'!M37)</f>
        <v>14.682685897503038</v>
      </c>
      <c r="I20" s="36">
        <f>+('Tabla M'!N37-'Tabla M'!N$71)/'Tabla M'!M37-(1-13/24)*(1-'Tabla M'!M$71/'Tabla M'!M37)</f>
        <v>14.807574639002624</v>
      </c>
      <c r="J20" s="83">
        <f>+('Tabla M'!N37)/'Tabla M'!M37-(1-13/24)</f>
        <v>15.971199583159565</v>
      </c>
      <c r="K20" s="43"/>
      <c r="L20" s="9">
        <f t="shared" si="1"/>
        <v>31</v>
      </c>
      <c r="M20" s="36">
        <f>+('Tabla M'!AD37-'Tabla M'!AD38)/'Tabla M'!AC37-(1-13/24)*(1-'Tabla M'!AC38/'Tabla M'!AC37)</f>
        <v>0.98199278846153826</v>
      </c>
      <c r="N20" s="36">
        <f>+('Tabla M'!AD37-'Tabla M'!AD39)/'Tabla M'!AC37-(1-13/24)*(1-'Tabla M'!AC39/'Tabla M'!AC37)</f>
        <v>1.9253808811544628</v>
      </c>
      <c r="O20" s="36">
        <f>+('Tabla M'!AD37-'Tabla M'!AD40)/'Tabla M'!AC37-(1-13/24)*(1-'Tabla M'!AC40/'Tabla M'!AC37)</f>
        <v>2.8316286917641742</v>
      </c>
      <c r="P20" s="36">
        <f>+('Tabla M'!AD37-'Tabla M'!AD41)/'Tabla M'!AC37-(1-13/24)*(1-'Tabla M'!AC41/'Tabla M'!AC37)</f>
        <v>3.7021420277574912</v>
      </c>
      <c r="Q20" s="36">
        <f>+('Tabla M'!AD37-'Tabla M'!AD42)/'Tabla M'!AC37-(1-13/24)*(1-'Tabla M'!AC42/'Tabla M'!AC37)</f>
        <v>4.538270024249111</v>
      </c>
      <c r="R20" s="36">
        <f>+('Tabla M'!AD37-'Tabla M'!AD43)/'Tabla M'!AC37-(1-13/24)*(1-'Tabla M'!AC43/'Tabla M'!AC37)</f>
        <v>5.3413076414270586</v>
      </c>
      <c r="S20" s="36">
        <f>+('Tabla M'!AD37-'Tabla M'!AD$70)/'Tabla M'!AC37-(1-13/24)*(1-'Tabla M'!AC$70/'Tabla M'!AC37)</f>
        <v>17.948420700168313</v>
      </c>
      <c r="T20" s="36">
        <f>+('Tabla M'!AD37-'Tabla M'!AD$71)/'Tabla M'!AC37-(1-13/24)*(1-'Tabla M'!AC$71/'Tabla M'!AC37)</f>
        <v>18.170397410043396</v>
      </c>
      <c r="U20" s="83">
        <f>+('Tabla M'!AD37)/'Tabla M'!AC37-(1-13/24)</f>
        <v>20.473250076795161</v>
      </c>
      <c r="W20" s="29"/>
    </row>
    <row r="21" spans="1:23" x14ac:dyDescent="0.2">
      <c r="A21" s="9">
        <f t="shared" si="0"/>
        <v>32</v>
      </c>
      <c r="B21" s="36">
        <f>+('Tabla M'!N38-'Tabla M'!N39)/'Tabla M'!M38-(13/24)*(1-'Tabla M'!M39/'Tabla M'!M38)</f>
        <v>0.97041949583350828</v>
      </c>
      <c r="C21" s="36">
        <f>+('Tabla M'!N38-'Tabla M'!N40)/'Tabla M'!M38-(13/24)*(1-'Tabla M'!M40/'Tabla M'!M38)</f>
        <v>1.8877636933045538</v>
      </c>
      <c r="D21" s="36">
        <f>+('Tabla M'!N38-'Tabla M'!N41)/'Tabla M'!M38-(13/24)*(1-'Tabla M'!M41/'Tabla M'!M38)</f>
        <v>2.7547856480693604</v>
      </c>
      <c r="E21" s="36">
        <f>('Tabla M'!N38-'Tabla M'!N42)/'Tabla M'!M38-(13/24)*(1-'Tabla M'!M42/'Tabla M'!M38)</f>
        <v>3.5740939754705883</v>
      </c>
      <c r="F21" s="36">
        <f>('Tabla M'!N38-'Tabla M'!N43)/'Tabla M'!M38-(13/24)*(1-'Tabla M'!M43/'Tabla M'!M38)</f>
        <v>4.34816046709249</v>
      </c>
      <c r="G21" s="36">
        <f>('Tabla M'!N38-'Tabla M'!N44)/'Tabla M'!M38-(13/24)*(1-'Tabla M'!M44/'Tabla M'!M38)</f>
        <v>5.0793273114111495</v>
      </c>
      <c r="H21" s="36">
        <f>+('Tabla M'!N38-'Tabla M'!N$70)/'Tabla M'!M38-(1-13/24)*(1-'Tabla M'!M$70/'Tabla M'!M38)</f>
        <v>14.497218622471422</v>
      </c>
      <c r="I21" s="36">
        <f>+('Tabla M'!N38-'Tabla M'!N$71)/'Tabla M'!M38-(1-13/24)*(1-'Tabla M'!M$71/'Tabla M'!M38)</f>
        <v>14.629301043950569</v>
      </c>
      <c r="J21" s="83">
        <f>+('Tabla M'!N38)/'Tabla M'!M38-(1-13/24)</f>
        <v>15.859951609184284</v>
      </c>
      <c r="K21" s="43"/>
      <c r="L21" s="9">
        <f t="shared" si="1"/>
        <v>32</v>
      </c>
      <c r="M21" s="36">
        <f>+('Tabla M'!AD38-'Tabla M'!AD39)/'Tabla M'!AC38-(1-13/24)*(1-'Tabla M'!AC39/'Tabla M'!AC38)</f>
        <v>0.98196810897435949</v>
      </c>
      <c r="N21" s="36">
        <f>+('Tabla M'!AD38-'Tabla M'!AD40)/'Tabla M'!AC38-(1-13/24)*(1-'Tabla M'!AC40/'Tabla M'!AC38)</f>
        <v>1.925277077721582</v>
      </c>
      <c r="O21" s="36">
        <f>+('Tabla M'!AD38-'Tabla M'!AD41)/'Tabla M'!AC38-(1-13/24)*(1-'Tabla M'!AC41/'Tabla M'!AC38)</f>
        <v>2.8313902044436126</v>
      </c>
      <c r="P21" s="36">
        <f>+('Tabla M'!AD38-'Tabla M'!AD42)/'Tabla M'!AC38-(1-13/24)*(1-'Tabla M'!AC42/'Tabla M'!AC38)</f>
        <v>3.7017117973648093</v>
      </c>
      <c r="Q21" s="36">
        <f>+('Tabla M'!AD38-'Tabla M'!AD43)/'Tabla M'!AC38-(1-13/24)*(1-'Tabla M'!AC43/'Tabla M'!AC38)</f>
        <v>4.5375897742900309</v>
      </c>
      <c r="R21" s="36">
        <f>+('Tabla M'!AD38-'Tabla M'!AD44)/'Tabla M'!AC38-(1-13/24)*(1-'Tabla M'!AC44/'Tabla M'!AC38)</f>
        <v>5.3403181192680442</v>
      </c>
      <c r="S21" s="36">
        <f>+('Tabla M'!AD38-'Tabla M'!AD$70)/'Tabla M'!AC38-(1-13/24)*(1-'Tabla M'!AC$70/'Tabla M'!AC38)</f>
        <v>17.660272862837086</v>
      </c>
      <c r="T21" s="36">
        <f>+('Tabla M'!AD38-'Tabla M'!AD$71)/'Tabla M'!AC38-(1-13/24)*(1-'Tabla M'!AC$71/'Tabla M'!AC38)</f>
        <v>17.891327347964381</v>
      </c>
      <c r="U21" s="83">
        <f>+('Tabla M'!AD38)/'Tabla M'!AC38-(1-13/24)</f>
        <v>20.288355565653429</v>
      </c>
      <c r="W21" s="29"/>
    </row>
    <row r="22" spans="1:23" x14ac:dyDescent="0.2">
      <c r="A22" s="9">
        <f t="shared" si="0"/>
        <v>33</v>
      </c>
      <c r="B22" s="36">
        <f>+('Tabla M'!N39-'Tabla M'!N40)/'Tabla M'!M39-(13/24)*(1-'Tabla M'!M40/'Tabla M'!M39)</f>
        <v>0.97033431093731926</v>
      </c>
      <c r="C22" s="36">
        <f>+('Tabla M'!N39-'Tabla M'!N41)/'Tabla M'!M39-(13/24)*(1-'Tabla M'!M41/'Tabla M'!M39)</f>
        <v>1.8874395298546607</v>
      </c>
      <c r="D22" s="36">
        <f>+('Tabla M'!N39-'Tabla M'!N42)/'Tabla M'!M39-(13/24)*(1-'Tabla M'!M42/'Tabla M'!M39)</f>
        <v>2.7540749579805039</v>
      </c>
      <c r="E22" s="36">
        <f>('Tabla M'!N39-'Tabla M'!N43)/'Tabla M'!M39-(13/24)*(1-'Tabla M'!M43/'Tabla M'!M39)</f>
        <v>3.5728551692014001</v>
      </c>
      <c r="F22" s="36">
        <f>('Tabla M'!N39-'Tabla M'!N44)/'Tabla M'!M39-(13/24)*(1-'Tabla M'!M44/'Tabla M'!M39)</f>
        <v>4.3462576478109121</v>
      </c>
      <c r="G22" s="36">
        <f>('Tabla M'!N39-'Tabla M'!N45)/'Tabla M'!M39-(13/24)*(1-'Tabla M'!M45/'Tabla M'!M39)</f>
        <v>5.076630030406788</v>
      </c>
      <c r="H22" s="36">
        <f>+('Tabla M'!N39-'Tabla M'!N$70)/'Tabla M'!M39-(1-13/24)*(1-'Tabla M'!M$70/'Tabla M'!M39)</f>
        <v>14.303356911307022</v>
      </c>
      <c r="I22" s="36">
        <f>+('Tabla M'!N39-'Tabla M'!N$71)/'Tabla M'!M39-(1-13/24)*(1-'Tabla M'!M$71/'Tabla M'!M39)</f>
        <v>14.443069034396945</v>
      </c>
      <c r="J22" s="83">
        <f>+('Tabla M'!N39)/'Tabla M'!M39-(1-13/24)</f>
        <v>15.744807761815418</v>
      </c>
      <c r="K22" s="43"/>
      <c r="L22" s="9">
        <f t="shared" si="1"/>
        <v>33</v>
      </c>
      <c r="M22" s="36">
        <f>+('Tabla M'!AD39-'Tabla M'!AD40)/'Tabla M'!AC39-(1-13/24)*(1-'Tabla M'!AC40/'Tabla M'!AC39)</f>
        <v>0.98194078525640638</v>
      </c>
      <c r="N22" s="36">
        <f>+('Tabla M'!AD39-'Tabla M'!AD41)/'Tabla M'!AC39-(1-13/24)*(1-'Tabla M'!AC41/'Tabla M'!AC39)</f>
        <v>1.9251624280721376</v>
      </c>
      <c r="O22" s="36">
        <f>+('Tabla M'!AD39-'Tabla M'!AD42)/'Tabla M'!AC39-(1-13/24)*(1-'Tabla M'!AC42/'Tabla M'!AC39)</f>
        <v>2.8311267480272617</v>
      </c>
      <c r="P22" s="36">
        <f>+('Tabla M'!AD39-'Tabla M'!AD43)/'Tabla M'!AC39-(1-13/24)*(1-'Tabla M'!AC43/'Tabla M'!AC39)</f>
        <v>3.7012368648965444</v>
      </c>
      <c r="Q22" s="36">
        <f>+('Tabla M'!AD39-'Tabla M'!AD44)/'Tabla M'!AC39-(1-13/24)*(1-'Tabla M'!AC44/'Tabla M'!AC39)</f>
        <v>4.5368397559218572</v>
      </c>
      <c r="R22" s="36">
        <f>+('Tabla M'!AD39-'Tabla M'!AD45)/'Tabla M'!AC39-(1-13/24)*(1-'Tabla M'!AC45/'Tabla M'!AC39)</f>
        <v>5.3392268488168764</v>
      </c>
      <c r="S22" s="36">
        <f>+('Tabla M'!AD39-'Tabla M'!AD$70)/'Tabla M'!AC39-(1-13/24)*(1-'Tabla M'!AC$70/'Tabla M'!AC39)</f>
        <v>17.361339931394397</v>
      </c>
      <c r="T22" s="36">
        <f>+('Tabla M'!AD39-'Tabla M'!AD$71)/'Tabla M'!AC39-(1-13/24)*(1-'Tabla M'!AC$71/'Tabla M'!AC39)</f>
        <v>17.601856909478709</v>
      </c>
      <c r="U22" s="83">
        <f>+('Tabla M'!AD39)/'Tabla M'!AC39-(1-13/24)</f>
        <v>20.09705185444491</v>
      </c>
      <c r="W22" s="29"/>
    </row>
    <row r="23" spans="1:23" x14ac:dyDescent="0.2">
      <c r="A23" s="9">
        <f t="shared" si="0"/>
        <v>34</v>
      </c>
      <c r="B23" s="36">
        <f>+('Tabla M'!N40-'Tabla M'!N41)/'Tabla M'!M40-(13/24)*(1-'Tabla M'!M41/'Tabla M'!M40)</f>
        <v>0.97024292656289457</v>
      </c>
      <c r="C23" s="36">
        <f>+('Tabla M'!N40-'Tabla M'!N42)/'Tabla M'!M40-(13/24)*(1-'Tabla M'!M42/'Tabla M'!M40)</f>
        <v>1.8870918079164862</v>
      </c>
      <c r="D23" s="36">
        <f>+('Tabla M'!N40-'Tabla M'!N43)/'Tabla M'!M40-(13/24)*(1-'Tabla M'!M43/'Tabla M'!M40)</f>
        <v>2.7533127081579751</v>
      </c>
      <c r="E23" s="36">
        <f>('Tabla M'!N40-'Tabla M'!N44)/'Tabla M'!M40-(13/24)*(1-'Tabla M'!M44/'Tabla M'!M40)</f>
        <v>3.5715266587261936</v>
      </c>
      <c r="F23" s="36">
        <f>('Tabla M'!N40-'Tabla M'!N45)/'Tabla M'!M40-(13/24)*(1-'Tabla M'!M45/'Tabla M'!M40)</f>
        <v>4.3442173198992897</v>
      </c>
      <c r="G23" s="36">
        <f>('Tabla M'!N40-'Tabla M'!N46)/'Tabla M'!M40-(13/24)*(1-'Tabla M'!M46/'Tabla M'!M40)</f>
        <v>5.0737382455801301</v>
      </c>
      <c r="H23" s="36">
        <f>+('Tabla M'!N40-'Tabla M'!N$70)/'Tabla M'!M40-(1-13/24)*(1-'Tabla M'!M$70/'Tabla M'!M40)</f>
        <v>14.100718716522389</v>
      </c>
      <c r="I23" s="36">
        <f>+('Tabla M'!N40-'Tabla M'!N$71)/'Tabla M'!M40-(1-13/24)*(1-'Tabla M'!M$71/'Tabla M'!M40)</f>
        <v>14.248525856190733</v>
      </c>
      <c r="J23" s="83">
        <f>+('Tabla M'!N40)/'Tabla M'!M40-(1-13/24)</f>
        <v>15.625688221488089</v>
      </c>
      <c r="K23" s="43"/>
      <c r="L23" s="9">
        <f t="shared" si="1"/>
        <v>34</v>
      </c>
      <c r="M23" s="36">
        <f>+('Tabla M'!AD40-'Tabla M'!AD41)/'Tabla M'!AC40-(1-13/24)*(1-'Tabla M'!AC41/'Tabla M'!AC40)</f>
        <v>0.98191081730768748</v>
      </c>
      <c r="N23" s="36">
        <f>+('Tabla M'!AD40-'Tabla M'!AD42)/'Tabla M'!AC40-(1-13/24)*(1-'Tabla M'!AC42/'Tabla M'!AC40)</f>
        <v>1.925036086574359</v>
      </c>
      <c r="O23" s="36">
        <f>+('Tabla M'!AD40-'Tabla M'!AD43)/'Tabla M'!AC40-(1-13/24)*(1-'Tabla M'!AC43/'Tabla M'!AC40)</f>
        <v>2.8308364809040674</v>
      </c>
      <c r="P23" s="36">
        <f>+('Tabla M'!AD40-'Tabla M'!AD44)/'Tabla M'!AC40-(1-13/24)*(1-'Tabla M'!AC44/'Tabla M'!AC40)</f>
        <v>3.70071422800706</v>
      </c>
      <c r="Q23" s="36">
        <f>+('Tabla M'!AD40-'Tabla M'!AD45)/'Tabla M'!AC40-(1-13/24)*(1-'Tabla M'!AC45/'Tabla M'!AC40)</f>
        <v>4.5360137275284114</v>
      </c>
      <c r="R23" s="36">
        <f>+('Tabla M'!AD40-'Tabla M'!AD46)/'Tabla M'!AC40-(1-13/24)*(1-'Tabla M'!AC46/'Tabla M'!AC40)</f>
        <v>5.3380239670457126</v>
      </c>
      <c r="S23" s="36">
        <f>+('Tabla M'!AD40-'Tabla M'!AD$70)/'Tabla M'!AC40-(1-13/24)*(1-'Tabla M'!AC$70/'Tabla M'!AC40)</f>
        <v>17.051251235692018</v>
      </c>
      <c r="T23" s="36">
        <f>+('Tabla M'!AD40-'Tabla M'!AD$71)/'Tabla M'!AC40-(1-13/24)*(1-'Tabla M'!AC$71/'Tabla M'!AC40)</f>
        <v>17.301633767015332</v>
      </c>
      <c r="U23" s="83">
        <f>+('Tabla M'!AD40)/'Tabla M'!AC40-(1-13/24)</f>
        <v>19.899176906971061</v>
      </c>
      <c r="W23" s="29"/>
    </row>
    <row r="24" spans="1:23" x14ac:dyDescent="0.2">
      <c r="A24" s="9">
        <f t="shared" si="0"/>
        <v>35</v>
      </c>
      <c r="B24" s="36">
        <f>+('Tabla M'!N41-'Tabla M'!N42)/'Tabla M'!M41-(13/24)*(1-'Tabla M'!M42/'Tabla M'!M41)</f>
        <v>0.97014489270795001</v>
      </c>
      <c r="C24" s="36">
        <f>+('Tabla M'!N41-'Tabla M'!N43)/'Tabla M'!M41-(13/24)*(1-'Tabla M'!M43/'Tabla M'!M41)</f>
        <v>1.8867188226291998</v>
      </c>
      <c r="D24" s="36">
        <f>+('Tabla M'!N41-'Tabla M'!N44)/'Tabla M'!M41-(13/24)*(1-'Tabla M'!M44/'Tabla M'!M41)</f>
        <v>2.7524951805762639</v>
      </c>
      <c r="E24" s="36">
        <f>('Tabla M'!N41-'Tabla M'!N45)/'Tabla M'!M41-(13/24)*(1-'Tabla M'!M45/'Tabla M'!M41)</f>
        <v>3.5701020008774478</v>
      </c>
      <c r="F24" s="36">
        <f>('Tabla M'!N41-'Tabla M'!N46)/'Tabla M'!M41-(13/24)*(1-'Tabla M'!M46/'Tabla M'!M41)</f>
        <v>4.34202964846095</v>
      </c>
      <c r="G24" s="36">
        <f>('Tabla M'!N41-'Tabla M'!N47)/'Tabla M'!M41-(13/24)*(1-'Tabla M'!M47/'Tabla M'!M41)</f>
        <v>5.0706381088921813</v>
      </c>
      <c r="H24" s="36">
        <f>+('Tabla M'!N41-'Tabla M'!N$70)/'Tabla M'!M41-(1-13/24)*(1-'Tabla M'!M$70/'Tabla M'!M41)</f>
        <v>13.888900287880769</v>
      </c>
      <c r="I24" s="36">
        <f>+('Tabla M'!N41-'Tabla M'!N$71)/'Tabla M'!M41-(1-13/24)*(1-'Tabla M'!M$71/'Tabla M'!M41)</f>
        <v>14.04529938981708</v>
      </c>
      <c r="J24" s="83">
        <f>+('Tabla M'!N41)/'Tabla M'!M41-(1-13/24)</f>
        <v>15.50251558137785</v>
      </c>
      <c r="K24" s="43"/>
      <c r="L24" s="9">
        <f t="shared" si="1"/>
        <v>35</v>
      </c>
      <c r="M24" s="36">
        <f>+('Tabla M'!AD41-'Tabla M'!AD42)/'Tabla M'!AC41-(1-13/24)*(1-'Tabla M'!AC42/'Tabla M'!AC41)</f>
        <v>0.98187732371794767</v>
      </c>
      <c r="N24" s="36">
        <f>+('Tabla M'!AD41-'Tabla M'!AD43)/'Tabla M'!AC41-(1-13/24)*(1-'Tabla M'!AC43/'Tabla M'!AC41)</f>
        <v>1.924896131493778</v>
      </c>
      <c r="O24" s="36">
        <f>+('Tabla M'!AD41-'Tabla M'!AD44)/'Tabla M'!AC41-(1-13/24)*(1-'Tabla M'!AC44/'Tabla M'!AC41)</f>
        <v>2.8305162671427797</v>
      </c>
      <c r="P24" s="36">
        <f>+('Tabla M'!AD41-'Tabla M'!AD45)/'Tabla M'!AC41-(1-13/24)*(1-'Tabla M'!AC45/'Tabla M'!AC41)</f>
        <v>3.7001373703189078</v>
      </c>
      <c r="Q24" s="36">
        <f>+('Tabla M'!AD41-'Tabla M'!AD46)/'Tabla M'!AC41-(1-13/24)*(1-'Tabla M'!AC46/'Tabla M'!AC41)</f>
        <v>4.5351013917833525</v>
      </c>
      <c r="R24" s="36">
        <f>+('Tabla M'!AD41-'Tabla M'!AD47)/'Tabla M'!AC41-(1-13/24)*(1-'Tabla M'!AC47/'Tabla M'!AC41)</f>
        <v>5.3366952879380101</v>
      </c>
      <c r="S24" s="36">
        <f>+('Tabla M'!AD41-'Tabla M'!AD$70)/'Tabla M'!AC41-(1-13/24)*(1-'Tabla M'!AC$70/'Tabla M'!AC41)</f>
        <v>16.729613210537927</v>
      </c>
      <c r="T24" s="36">
        <f>+('Tabla M'!AD41-'Tabla M'!AD$71)/'Tabla M'!AC41-(1-13/24)*(1-'Tabla M'!AC$71/'Tabla M'!AC41)</f>
        <v>16.990283704450807</v>
      </c>
      <c r="U24" s="83">
        <f>+('Tabla M'!AD41)/'Tabla M'!AC41-(1-13/24)</f>
        <v>19.694557240123082</v>
      </c>
      <c r="W24" s="29"/>
    </row>
    <row r="25" spans="1:23" x14ac:dyDescent="0.2">
      <c r="A25" s="9">
        <f t="shared" si="0"/>
        <v>36</v>
      </c>
      <c r="B25" s="36">
        <f>+('Tabla M'!N42-'Tabla M'!N43)/'Tabla M'!M42-(13/24)*(1-'Tabla M'!M43/'Tabla M'!M42)</f>
        <v>0.97003972708365216</v>
      </c>
      <c r="C25" s="36">
        <f>+('Tabla M'!N42-'Tabla M'!N44)/'Tabla M'!M42-(13/24)*(1-'Tabla M'!M44/'Tabla M'!M42)</f>
        <v>1.8863187467701554</v>
      </c>
      <c r="D25" s="36">
        <f>+('Tabla M'!N42-'Tabla M'!N45)/'Tabla M'!M42-(13/24)*(1-'Tabla M'!M45/'Tabla M'!M42)</f>
        <v>2.7516183924788606</v>
      </c>
      <c r="E25" s="36">
        <f>('Tabla M'!N42-'Tabla M'!N46)/'Tabla M'!M42-(13/24)*(1-'Tabla M'!M46/'Tabla M'!M42)</f>
        <v>3.5685742976665216</v>
      </c>
      <c r="F25" s="36">
        <f>('Tabla M'!N42-'Tabla M'!N47)/'Tabla M'!M42-(13/24)*(1-'Tabla M'!M47/'Tabla M'!M42)</f>
        <v>4.3396841111087134</v>
      </c>
      <c r="G25" s="36">
        <f>('Tabla M'!N42-'Tabla M'!N48)/'Tabla M'!M42-(13/24)*(1-'Tabla M'!M48/'Tabla M'!M42)</f>
        <v>5.0673148138984789</v>
      </c>
      <c r="H25" s="36">
        <f>+('Tabla M'!N42-'Tabla M'!N$70)/'Tabla M'!M42-(1-13/24)*(1-'Tabla M'!M$70/'Tabla M'!M42)</f>
        <v>13.667474129199103</v>
      </c>
      <c r="I25" s="36">
        <f>+('Tabla M'!N42-'Tabla M'!N$71)/'Tabla M'!M42-(1-13/24)*(1-'Tabla M'!M$71/'Tabla M'!M42)</f>
        <v>13.832996338816677</v>
      </c>
      <c r="J25" s="83">
        <f>+('Tabla M'!N42)/'Tabla M'!M42-(1-13/24)</f>
        <v>15.375215193857576</v>
      </c>
      <c r="K25" s="43"/>
      <c r="L25" s="9">
        <f t="shared" si="1"/>
        <v>36</v>
      </c>
      <c r="M25" s="36">
        <f>+('Tabla M'!AD42-'Tabla M'!AD43)/'Tabla M'!AC42-(1-13/24)*(1-'Tabla M'!AC43/'Tabla M'!AC42)</f>
        <v>0.98184118589744052</v>
      </c>
      <c r="N25" s="36">
        <f>+('Tabla M'!AD42-'Tabla M'!AD44)/'Tabla M'!AC42-(1-13/24)*(1-'Tabla M'!AC44/'Tabla M'!AC42)</f>
        <v>1.9247440640016351</v>
      </c>
      <c r="O25" s="36">
        <f>+('Tabla M'!AD42-'Tabla M'!AD45)/'Tabla M'!AC42-(1-13/24)*(1-'Tabla M'!AC45/'Tabla M'!AC42)</f>
        <v>2.8301658945987378</v>
      </c>
      <c r="P25" s="36">
        <f>+('Tabla M'!AD42-'Tabla M'!AD46)/'Tabla M'!AC42-(1-13/24)*(1-'Tabla M'!AC46/'Tabla M'!AC42)</f>
        <v>3.6995038741348005</v>
      </c>
      <c r="Q25" s="36">
        <f>+('Tabla M'!AD42-'Tabla M'!AD47)/'Tabla M'!AC42-(1-13/24)*(1-'Tabla M'!AC47/'Tabla M'!AC42)</f>
        <v>4.5340979406783068</v>
      </c>
      <c r="R25" s="36">
        <f>+('Tabla M'!AD42-'Tabla M'!AD48)/'Tabla M'!AC42-(1-13/24)*(1-'Tabla M'!AC48/'Tabla M'!AC42)</f>
        <v>5.3352256513446719</v>
      </c>
      <c r="S25" s="36">
        <f>+('Tabla M'!AD42-'Tabla M'!AD$70)/'Tabla M'!AC42-(1-13/24)*(1-'Tabla M'!AC$70/'Tabla M'!AC42)</f>
        <v>16.396041681058929</v>
      </c>
      <c r="T25" s="36">
        <f>+('Tabla M'!AD42-'Tabla M'!AD$71)/'Tabla M'!AC42-(1-13/24)*(1-'Tabla M'!AC$71/'Tabla M'!AC42)</f>
        <v>16.66744350757768</v>
      </c>
      <c r="U25" s="83">
        <f>+('Tabla M'!AD42)/'Tabla M'!AC42-(1-13/24)</f>
        <v>19.483047091898449</v>
      </c>
      <c r="W25" s="29"/>
    </row>
    <row r="26" spans="1:23" x14ac:dyDescent="0.2">
      <c r="A26" s="9">
        <f t="shared" si="0"/>
        <v>37</v>
      </c>
      <c r="B26" s="36">
        <f>+('Tabla M'!N43-'Tabla M'!N44)/'Tabla M'!M43-(13/24)*(1-'Tabla M'!M44/'Tabla M'!M43)</f>
        <v>0.96992691197906489</v>
      </c>
      <c r="C26" s="36">
        <f>+('Tabla M'!N43-'Tabla M'!N45)/'Tabla M'!M43-(13/24)*(1-'Tabla M'!M45/'Tabla M'!M43)</f>
        <v>1.8858896212267073</v>
      </c>
      <c r="D26" s="36">
        <f>+('Tabla M'!N43-'Tabla M'!N46)/'Tabla M'!M43-(13/24)*(1-'Tabla M'!M46/'Tabla M'!M43)</f>
        <v>2.7506780768358268</v>
      </c>
      <c r="E26" s="36">
        <f>('Tabla M'!N43-'Tabla M'!N47)/'Tabla M'!M43-(13/24)*(1-'Tabla M'!M47/'Tabla M'!M43)</f>
        <v>3.5669361642518549</v>
      </c>
      <c r="F26" s="36">
        <f>('Tabla M'!N43-'Tabla M'!N48)/'Tabla M'!M43-(13/24)*(1-'Tabla M'!M48/'Tabla M'!M43)</f>
        <v>4.3371694506797152</v>
      </c>
      <c r="G26" s="36">
        <f>('Tabla M'!N43-'Tabla M'!N49)/'Tabla M'!M43-(13/24)*(1-'Tabla M'!M49/'Tabla M'!M43)</f>
        <v>5.0637525312985119</v>
      </c>
      <c r="H26" s="36">
        <f>+('Tabla M'!N43-'Tabla M'!N$70)/'Tabla M'!M43-(1-13/24)*(1-'Tabla M'!M$70/'Tabla M'!M43)</f>
        <v>13.43598665635897</v>
      </c>
      <c r="I26" s="36">
        <f>+('Tabla M'!N43-'Tabla M'!N$71)/'Tabla M'!M43-(1-13/24)*(1-'Tabla M'!M$71/'Tabla M'!M43)</f>
        <v>13.611200147215994</v>
      </c>
      <c r="J26" s="83">
        <f>+('Tabla M'!N43)/'Tabla M'!M43-(1-13/24)</f>
        <v>15.243715505013334</v>
      </c>
      <c r="K26" s="43"/>
      <c r="L26" s="9">
        <f t="shared" si="1"/>
        <v>37</v>
      </c>
      <c r="M26" s="36">
        <f>+('Tabla M'!AD43-'Tabla M'!AD44)/'Tabla M'!AC43-(1-13/24)*(1-'Tabla M'!AC44/'Tabla M'!AC43)</f>
        <v>0.9818010817307663</v>
      </c>
      <c r="N26" s="36">
        <f>+('Tabla M'!AD43-'Tabla M'!AD45)/'Tabla M'!AC43-(1-13/24)*(1-'Tabla M'!AC45/'Tabla M'!AC43)</f>
        <v>1.9245748852111439</v>
      </c>
      <c r="O26" s="36">
        <f>+('Tabla M'!AD43-'Tabla M'!AD46)/'Tabla M'!AC43-(1-13/24)*(1-'Tabla M'!AC46/'Tabla M'!AC43)</f>
        <v>2.8297762463674814</v>
      </c>
      <c r="P26" s="36">
        <f>+('Tabla M'!AD43-'Tabla M'!AD47)/'Tabla M'!AC43-(1-13/24)*(1-'Tabla M'!AC47/'Tabla M'!AC43)</f>
        <v>3.69880038063038</v>
      </c>
      <c r="Q26" s="36">
        <f>+('Tabla M'!AD43-'Tabla M'!AD48)/'Tabla M'!AC43-(1-13/24)*(1-'Tabla M'!AC48/'Tabla M'!AC43)</f>
        <v>4.5329775490341584</v>
      </c>
      <c r="R26" s="36">
        <f>+('Tabla M'!AD43-'Tabla M'!AD49)/'Tabla M'!AC43-(1-13/24)*(1-'Tabla M'!AC49/'Tabla M'!AC43)</f>
        <v>5.3335601859005068</v>
      </c>
      <c r="S26" s="36">
        <f>+('Tabla M'!AD43-'Tabla M'!AD$70)/'Tabla M'!AC43-(1-13/24)*(1-'Tabla M'!AC$70/'Tabla M'!AC43)</f>
        <v>16.050092826731337</v>
      </c>
      <c r="T26" s="36">
        <f>+('Tabla M'!AD43-'Tabla M'!AD$71)/'Tabla M'!AC43-(1-13/24)*(1-'Tabla M'!AC$71/'Tabla M'!AC43)</f>
        <v>16.332690974480723</v>
      </c>
      <c r="U26" s="83">
        <f>+('Tabla M'!AD43)/'Tabla M'!AC43-(1-13/24)</f>
        <v>19.264448538281144</v>
      </c>
      <c r="W26" s="29"/>
    </row>
    <row r="27" spans="1:23" x14ac:dyDescent="0.2">
      <c r="A27" s="9">
        <f t="shared" si="0"/>
        <v>38</v>
      </c>
      <c r="B27" s="36">
        <f>+('Tabla M'!N44-'Tabla M'!N45)/'Tabla M'!M44-(13/24)*(1-'Tabla M'!M45/'Tabla M'!M44)</f>
        <v>0.96980589322976873</v>
      </c>
      <c r="C27" s="36">
        <f>+('Tabla M'!N44-'Tabla M'!N46)/'Tabla M'!M44-(13/24)*(1-'Tabla M'!M46/'Tabla M'!M44)</f>
        <v>1.8854293483982336</v>
      </c>
      <c r="D27" s="36">
        <f>+('Tabla M'!N44-'Tabla M'!N47)/'Tabla M'!M44-(13/24)*(1-'Tabla M'!M47/'Tabla M'!M44)</f>
        <v>2.7496696668962888</v>
      </c>
      <c r="E27" s="36">
        <f>('Tabla M'!N44-'Tabla M'!N48)/'Tabla M'!M44-(13/24)*(1-'Tabla M'!M48/'Tabla M'!M44)</f>
        <v>3.5651797010908317</v>
      </c>
      <c r="F27" s="36">
        <f>('Tabla M'!N44-'Tabla M'!N49)/'Tabla M'!M44-(13/24)*(1-'Tabla M'!M49/'Tabla M'!M44)</f>
        <v>4.3344736323731805</v>
      </c>
      <c r="G27" s="36">
        <f>('Tabla M'!N44-'Tabla M'!N50)/'Tabla M'!M44-(13/24)*(1-'Tabla M'!M50/'Tabla M'!M44)</f>
        <v>5.0599343499198923</v>
      </c>
      <c r="H27" s="36">
        <f>+('Tabla M'!N44-'Tabla M'!N$70)/'Tabla M'!M44-(1-13/24)*(1-'Tabla M'!M$70/'Tabla M'!M44)</f>
        <v>13.193955552384963</v>
      </c>
      <c r="I27" s="36">
        <f>+('Tabla M'!N44-'Tabla M'!N$71)/'Tabla M'!M44-(1-13/24)*(1-'Tabla M'!M$71/'Tabla M'!M44)</f>
        <v>13.37946864619429</v>
      </c>
      <c r="J27" s="83">
        <f>+('Tabla M'!N44)/'Tabla M'!M44-(1-13/24)</f>
        <v>15.107948418127801</v>
      </c>
      <c r="K27" s="43"/>
      <c r="L27" s="9">
        <f t="shared" si="1"/>
        <v>38</v>
      </c>
      <c r="M27" s="36">
        <f>+('Tabla M'!AD44-'Tabla M'!AD45)/'Tabla M'!AC44-(1-13/24)*(1-'Tabla M'!AC45/'Tabla M'!AC44)</f>
        <v>0.98175612980769389</v>
      </c>
      <c r="N27" s="36">
        <f>+('Tabla M'!AD44-'Tabla M'!AD46)/'Tabla M'!AC44-(1-13/24)*(1-'Tabla M'!AC46/'Tabla M'!AC44)</f>
        <v>1.9243862514177696</v>
      </c>
      <c r="O27" s="36">
        <f>+('Tabla M'!AD44-'Tabla M'!AD47)/'Tabla M'!AC44-(1-13/24)*(1-'Tabla M'!AC47/'Tabla M'!AC44)</f>
        <v>2.8293432703907548</v>
      </c>
      <c r="P27" s="36">
        <f>+('Tabla M'!AD44-'Tabla M'!AD48)/'Tabla M'!AC44-(1-13/24)*(1-'Tabla M'!AC48/'Tabla M'!AC44)</f>
        <v>3.6980124521210249</v>
      </c>
      <c r="Q27" s="36">
        <f>+('Tabla M'!AD44-'Tabla M'!AD49)/'Tabla M'!AC44-(1-13/24)*(1-'Tabla M'!AC49/'Tabla M'!AC44)</f>
        <v>4.5316980172688934</v>
      </c>
      <c r="R27" s="36">
        <f>+('Tabla M'!AD44-'Tabla M'!AD50)/'Tabla M'!AC44-(1-13/24)*(1-'Tabla M'!AC50/'Tabla M'!AC44)</f>
        <v>5.3316221140949924</v>
      </c>
      <c r="S27" s="36">
        <f>+('Tabla M'!AD44-'Tabla M'!AD$70)/'Tabla M'!AC44-(1-13/24)*(1-'Tabla M'!AC$70/'Tabla M'!AC44)</f>
        <v>15.691343704898435</v>
      </c>
      <c r="T27" s="36">
        <f>+('Tabla M'!AD44-'Tabla M'!AD$71)/'Tabla M'!AC44-(1-13/24)*(1-'Tabla M'!AC$71/'Tabla M'!AC44)</f>
        <v>15.985626875263424</v>
      </c>
      <c r="U27" s="83">
        <f>+('Tabla M'!AD44)/'Tabla M'!AC44-(1-13/24)</f>
        <v>19.038608352629048</v>
      </c>
      <c r="W27" s="29"/>
    </row>
    <row r="28" spans="1:23" x14ac:dyDescent="0.2">
      <c r="A28" s="9">
        <f t="shared" si="0"/>
        <v>39</v>
      </c>
      <c r="B28" s="36">
        <f>+('Tabla M'!N45-'Tabla M'!N46)/'Tabla M'!M45-(13/24)*(1-'Tabla M'!M46/'Tabla M'!M45)</f>
        <v>0.96967607604080053</v>
      </c>
      <c r="C28" s="36">
        <f>+('Tabla M'!N45-'Tabla M'!N47)/'Tabla M'!M45-(13/24)*(1-'Tabla M'!M47/'Tabla M'!M45)</f>
        <v>1.8849356798298453</v>
      </c>
      <c r="D28" s="36">
        <f>+('Tabla M'!N45-'Tabla M'!N48)/'Tabla M'!M45-(13/24)*(1-'Tabla M'!M48/'Tabla M'!M45)</f>
        <v>2.7485882713683272</v>
      </c>
      <c r="E28" s="36">
        <f>('Tabla M'!N45-'Tabla M'!N49)/'Tabla M'!M45-(13/24)*(1-'Tabla M'!M49/'Tabla M'!M45)</f>
        <v>3.5632964534240377</v>
      </c>
      <c r="F28" s="36">
        <f>('Tabla M'!N45-'Tabla M'!N50)/'Tabla M'!M45-(13/24)*(1-'Tabla M'!M50/'Tabla M'!M45)</f>
        <v>4.331583785887589</v>
      </c>
      <c r="G28" s="36">
        <f>('Tabla M'!N45-'Tabla M'!N51)/'Tabla M'!M45-(13/24)*(1-'Tabla M'!M51/'Tabla M'!M45)</f>
        <v>5.0558421994638039</v>
      </c>
      <c r="H28" s="36">
        <f>+('Tabla M'!N45-'Tabla M'!N$70)/'Tabla M'!M45-(1-13/24)*(1-'Tabla M'!M$70/'Tabla M'!M45)</f>
        <v>12.940866709418581</v>
      </c>
      <c r="I28" s="36">
        <f>+('Tabla M'!N45-'Tabla M'!N$71)/'Tabla M'!M45-(1-13/24)*(1-'Tabla M'!M$71/'Tabla M'!M45)</f>
        <v>13.137331323604462</v>
      </c>
      <c r="J28" s="83">
        <f>+('Tabla M'!N45)/'Tabla M'!M45-(1-13/24)</f>
        <v>14.967849615052124</v>
      </c>
      <c r="K28" s="43"/>
      <c r="L28" s="9">
        <f t="shared" si="1"/>
        <v>39</v>
      </c>
      <c r="M28" s="36">
        <f>+('Tabla M'!AD45-'Tabla M'!AD46)/'Tabla M'!AC45-(1-13/24)*(1-'Tabla M'!AC46/'Tabla M'!AC45)</f>
        <v>0.98170677083333302</v>
      </c>
      <c r="N28" s="36">
        <f>+('Tabla M'!AD45-'Tabla M'!AD47)/'Tabla M'!AC45-(1-13/24)*(1-'Tabla M'!AC47/'Tabla M'!AC45)</f>
        <v>1.9241787038556697</v>
      </c>
      <c r="O28" s="36">
        <f>+('Tabla M'!AD45-'Tabla M'!AD48)/'Tabla M'!AC45-(1-13/24)*(1-'Tabla M'!AC48/'Tabla M'!AC45)</f>
        <v>2.8288584905171166</v>
      </c>
      <c r="P28" s="36">
        <f>+('Tabla M'!AD45-'Tabla M'!AD49)/'Tabla M'!AC45-(1-13/24)*(1-'Tabla M'!AC49/'Tabla M'!AC45)</f>
        <v>3.6971044178313583</v>
      </c>
      <c r="Q28" s="36">
        <f>+('Tabla M'!AD45-'Tabla M'!AD50)/'Tabla M'!AC45-(1-13/24)*(1-'Tabla M'!AC50/'Tabla M'!AC45)</f>
        <v>4.5301892981082474</v>
      </c>
      <c r="R28" s="36">
        <f>+('Tabla M'!AD45-'Tabla M'!AD51)/'Tabla M'!AC45-(1-13/24)*(1-'Tabla M'!AC51/'Tabla M'!AC45)</f>
        <v>5.3293111913753757</v>
      </c>
      <c r="S28" s="36">
        <f>+('Tabla M'!AD45-'Tabla M'!AD$70)/'Tabla M'!AC45-(1-13/24)*(1-'Tabla M'!AC$70/'Tabla M'!AC45)</f>
        <v>15.319372241115209</v>
      </c>
      <c r="T28" s="36">
        <f>+('Tabla M'!AD45-'Tabla M'!AD$71)/'Tabla M'!AC45-(1-13/24)*(1-'Tabla M'!AC$71/'Tabla M'!AC45)</f>
        <v>15.625854894561662</v>
      </c>
      <c r="U28" s="83">
        <f>+('Tabla M'!AD45)/'Tabla M'!AC45-(1-13/24)</f>
        <v>18.805397451974617</v>
      </c>
      <c r="W28" s="29"/>
    </row>
    <row r="29" spans="1:23" x14ac:dyDescent="0.2">
      <c r="A29" s="9">
        <f t="shared" si="0"/>
        <v>40</v>
      </c>
      <c r="B29" s="36">
        <f>+('Tabla M'!N46-'Tabla M'!N47)/'Tabla M'!M46-(13/24)*(1-'Tabla M'!M47/'Tabla M'!M46)</f>
        <v>0.96953682395896379</v>
      </c>
      <c r="C29" s="36">
        <f>+('Tabla M'!N46-'Tabla M'!N48)/'Tabla M'!M46-(13/24)*(1-'Tabla M'!M48/'Tabla M'!M46)</f>
        <v>1.8844062087080196</v>
      </c>
      <c r="D29" s="36">
        <f>+('Tabla M'!N46-'Tabla M'!N49)/'Tabla M'!M46-(13/24)*(1-'Tabla M'!M49/'Tabla M'!M46)</f>
        <v>2.7474286561247352</v>
      </c>
      <c r="E29" s="36">
        <f>('Tabla M'!N46-'Tabla M'!N50)/'Tabla M'!M46-(13/24)*(1-'Tabla M'!M50/'Tabla M'!M46)</f>
        <v>3.5612773796135762</v>
      </c>
      <c r="F29" s="36">
        <f>('Tabla M'!N46-'Tabla M'!N51)/'Tabla M'!M46-(13/24)*(1-'Tabla M'!M51/'Tabla M'!M46)</f>
        <v>4.3284861574480313</v>
      </c>
      <c r="G29" s="36">
        <f>('Tabla M'!N46-'Tabla M'!N52)/'Tabla M'!M46-(13/24)*(1-'Tabla M'!M52/'Tabla M'!M46)</f>
        <v>5.0514567852348984</v>
      </c>
      <c r="H29" s="36">
        <f>+('Tabla M'!N46-'Tabla M'!N$70)/'Tabla M'!M46-(1-13/24)*(1-'Tabla M'!M$70/'Tabla M'!M46)</f>
        <v>12.676170778193404</v>
      </c>
      <c r="I29" s="36">
        <f>+('Tabla M'!N46-'Tabla M'!N$71)/'Tabla M'!M46-(1-13/24)*(1-'Tabla M'!M$71/'Tabla M'!M46)</f>
        <v>12.884286243215071</v>
      </c>
      <c r="J29" s="83">
        <f>+('Tabla M'!N46)/'Tabla M'!M46-(1-13/24)</f>
        <v>14.823358920673709</v>
      </c>
      <c r="K29" s="43"/>
      <c r="L29" s="9">
        <f t="shared" si="1"/>
        <v>40</v>
      </c>
      <c r="M29" s="36">
        <f>+('Tabla M'!AD46-'Tabla M'!AD47)/'Tabla M'!AC46-(1-13/24)*(1-'Tabla M'!AC47/'Tabla M'!AC46)</f>
        <v>0.98165212339743702</v>
      </c>
      <c r="N29" s="36">
        <f>+('Tabla M'!AD46-'Tabla M'!AD48)/'Tabla M'!AC46-(1-13/24)*(1-'Tabla M'!AC48/'Tabla M'!AC46)</f>
        <v>1.9239410154634695</v>
      </c>
      <c r="O29" s="36">
        <f>+('Tabla M'!AD46-'Tabla M'!AD49)/'Tabla M'!AC46-(1-13/24)*(1-'Tabla M'!AC49/'Tabla M'!AC46)</f>
        <v>2.8282814295551457</v>
      </c>
      <c r="P29" s="36">
        <f>+('Tabla M'!AD46-'Tabla M'!AD50)/'Tabla M'!AC46-(1-13/24)*(1-'Tabla M'!AC50/'Tabla M'!AC46)</f>
        <v>3.6959990909942215</v>
      </c>
      <c r="Q29" s="36">
        <f>+('Tabla M'!AD46-'Tabla M'!AD51)/'Tabla M'!AC46-(1-13/24)*(1-'Tabla M'!AC51/'Tabla M'!AC46)</f>
        <v>4.52834186523837</v>
      </c>
      <c r="R29" s="36">
        <f>+('Tabla M'!AD46-'Tabla M'!AD52)/'Tabla M'!AC46-(1-13/24)*(1-'Tabla M'!AC52/'Tabla M'!AC46)</f>
        <v>5.3264888482644617</v>
      </c>
      <c r="S29" s="36">
        <f>+('Tabla M'!AD46-'Tabla M'!AD$70)/'Tabla M'!AC46-(1-13/24)*(1-'Tabla M'!AC$70/'Tabla M'!AC46)</f>
        <v>14.933707053036184</v>
      </c>
      <c r="T29" s="36">
        <f>+('Tabla M'!AD46-'Tabla M'!AD$71)/'Tabla M'!AC46-(1-13/24)*(1-'Tabla M'!AC$71/'Tabla M'!AC46)</f>
        <v>15.252930721135659</v>
      </c>
      <c r="U29" s="83">
        <f>+('Tabla M'!AD46)/'Tabla M'!AC46-(1-13/24)</f>
        <v>18.564652368811473</v>
      </c>
      <c r="W29" s="29"/>
    </row>
    <row r="30" spans="1:23" x14ac:dyDescent="0.2">
      <c r="A30" s="9">
        <f t="shared" si="0"/>
        <v>41</v>
      </c>
      <c r="B30" s="36">
        <f>+('Tabla M'!N47-'Tabla M'!N48)/'Tabla M'!M47-(13/24)*(1-'Tabla M'!M48/'Tabla M'!M47)</f>
        <v>0.9693874536457604</v>
      </c>
      <c r="C30" s="36">
        <f>+('Tabla M'!N47-'Tabla M'!N49)/'Tabla M'!M47-(13/24)*(1-'Tabla M'!M49/'Tabla M'!M47)</f>
        <v>1.8838383541640875</v>
      </c>
      <c r="D30" s="36">
        <f>+('Tabla M'!N47-'Tabla M'!N50)/'Tabla M'!M47-(13/24)*(1-'Tabla M'!M50/'Tabla M'!M47)</f>
        <v>2.7461852146747829</v>
      </c>
      <c r="E30" s="36">
        <f>('Tabla M'!N47-'Tabla M'!N51)/'Tabla M'!M47-(13/24)*(1-'Tabla M'!M51/'Tabla M'!M47)</f>
        <v>3.5591128040744628</v>
      </c>
      <c r="F30" s="36">
        <f>('Tabla M'!N47-'Tabla M'!N52)/'Tabla M'!M47-(13/24)*(1-'Tabla M'!M52/'Tabla M'!M47)</f>
        <v>4.3251660436013539</v>
      </c>
      <c r="G30" s="36">
        <f>('Tabla M'!N47-'Tabla M'!N53)/'Tabla M'!M47-(13/24)*(1-'Tabla M'!M53/'Tabla M'!M47)</f>
        <v>5.0467575008053114</v>
      </c>
      <c r="H30" s="36">
        <f>+('Tabla M'!N47-'Tabla M'!N$70)/'Tabla M'!M47-(1-13/24)*(1-'Tabla M'!M$70/'Tabla M'!M47)</f>
        <v>12.399279171815099</v>
      </c>
      <c r="I30" s="36">
        <f>+('Tabla M'!N47-'Tabla M'!N$71)/'Tabla M'!M47-(1-13/24)*(1-'Tabla M'!M$71/'Tabla M'!M47)</f>
        <v>12.619796465392472</v>
      </c>
      <c r="J30" s="83">
        <f>+('Tabla M'!N47)/'Tabla M'!M47-(1-13/24)</f>
        <v>14.674420607997584</v>
      </c>
      <c r="K30" s="43"/>
      <c r="L30" s="9">
        <f t="shared" si="1"/>
        <v>41</v>
      </c>
      <c r="M30" s="36">
        <f>+('Tabla M'!AD47-'Tabla M'!AD48)/'Tabla M'!AC47-(1-13/24)*(1-'Tabla M'!AC48/'Tabla M'!AC47)</f>
        <v>0.98158337339743162</v>
      </c>
      <c r="N30" s="36">
        <f>+('Tabla M'!AD47-'Tabla M'!AD49)/'Tabla M'!AC47-(1-13/24)*(1-'Tabla M'!AC49/'Tabla M'!AC47)</f>
        <v>1.9236357756256131</v>
      </c>
      <c r="O30" s="36">
        <f>+('Tabla M'!AD47-'Tabla M'!AD50)/'Tabla M'!AC47-(1-13/24)*(1-'Tabla M'!AC50/'Tabla M'!AC47)</f>
        <v>2.8275382162077229</v>
      </c>
      <c r="P30" s="36">
        <f>+('Tabla M'!AD47-'Tabla M'!AD51)/'Tabla M'!AC47-(1-13/24)*(1-'Tabla M'!AC51/'Tabla M'!AC47)</f>
        <v>3.6945905979610405</v>
      </c>
      <c r="Q30" s="36">
        <f>+('Tabla M'!AD47-'Tabla M'!AD52)/'Tabla M'!AC47-(1-13/24)*(1-'Tabla M'!AC52/'Tabla M'!AC47)</f>
        <v>4.526021186459193</v>
      </c>
      <c r="R30" s="36">
        <f>+('Tabla M'!AD47-'Tabla M'!AD53)/'Tabla M'!AC47-(1-13/24)*(1-'Tabla M'!AC53/'Tabla M'!AC47)</f>
        <v>5.3229958808967561</v>
      </c>
      <c r="S30" s="36">
        <f>+('Tabla M'!AD47-'Tabla M'!AD$70)/'Tabla M'!AC47-(1-13/24)*(1-'Tabla M'!AC$70/'Tabla M'!AC47)</f>
        <v>14.533870938066157</v>
      </c>
      <c r="T30" s="36">
        <f>+('Tabla M'!AD47-'Tabla M'!AD$71)/'Tabla M'!AC47-(1-13/24)*(1-'Tabla M'!AC$71/'Tabla M'!AC47)</f>
        <v>14.866406583598764</v>
      </c>
      <c r="U30" s="83">
        <f>+('Tabla M'!AD47)/'Tabla M'!AC47-(1-13/24)</f>
        <v>18.316230659898206</v>
      </c>
      <c r="W30" s="29"/>
    </row>
    <row r="31" spans="1:23" x14ac:dyDescent="0.2">
      <c r="A31" s="9">
        <f t="shared" si="0"/>
        <v>42</v>
      </c>
      <c r="B31" s="36">
        <f>+('Tabla M'!N48-'Tabla M'!N49)/'Tabla M'!M48-(13/24)*(1-'Tabla M'!M49/'Tabla M'!M48)</f>
        <v>0.96922723333348459</v>
      </c>
      <c r="C31" s="36">
        <f>+('Tabla M'!N48-'Tabla M'!N50)/'Tabla M'!M48-(13/24)*(1-'Tabla M'!M50/'Tabla M'!M48)</f>
        <v>1.8832293534176201</v>
      </c>
      <c r="D31" s="36">
        <f>+('Tabla M'!N48-'Tabla M'!N51)/'Tabla M'!M48-(13/24)*(1-'Tabla M'!M51/'Tabla M'!M48)</f>
        <v>2.7448519489311778</v>
      </c>
      <c r="E31" s="36">
        <f>('Tabla M'!N48-'Tabla M'!N52)/'Tabla M'!M48-(13/24)*(1-'Tabla M'!M52/'Tabla M'!M48)</f>
        <v>3.556792383909098</v>
      </c>
      <c r="F31" s="36">
        <f>('Tabla M'!N48-'Tabla M'!N53)/'Tabla M'!M48-(13/24)*(1-'Tabla M'!M53/'Tabla M'!M48)</f>
        <v>4.3216077406072486</v>
      </c>
      <c r="G31" s="36">
        <f>('Tabla M'!N48-'Tabla M'!N54)/'Tabla M'!M48-(13/24)*(1-'Tabla M'!M54/'Tabla M'!M48)</f>
        <v>5.0417223583611817</v>
      </c>
      <c r="H31" s="36">
        <f>+('Tabla M'!N48-'Tabla M'!N$70)/'Tabla M'!M48-(1-13/24)*(1-'Tabla M'!M$70/'Tabla M'!M48)</f>
        <v>12.109559547291825</v>
      </c>
      <c r="I31" s="36">
        <f>+('Tabla M'!N48-'Tabla M'!N$71)/'Tabla M'!M48-(1-13/24)*(1-'Tabla M'!M$71/'Tabla M'!M48)</f>
        <v>12.343286001314713</v>
      </c>
      <c r="J31" s="83">
        <f>+('Tabla M'!N48)/'Tabla M'!M48-(1-13/24)</f>
        <v>14.520983756490606</v>
      </c>
      <c r="K31" s="43"/>
      <c r="L31" s="9">
        <f t="shared" si="1"/>
        <v>42</v>
      </c>
      <c r="M31" s="36">
        <f>+('Tabla M'!AD48-'Tabla M'!AD49)/'Tabla M'!AC48-(1-13/24)*(1-'Tabla M'!AC49/'Tabla M'!AC48)</f>
        <v>0.98149038461538596</v>
      </c>
      <c r="N31" s="36">
        <f>+('Tabla M'!AD48-'Tabla M'!AD50)/'Tabla M'!AC48-(1-13/24)*(1-'Tabla M'!AC50/'Tabla M'!AC48)</f>
        <v>1.9232337016148926</v>
      </c>
      <c r="O31" s="36">
        <f>+('Tabla M'!AD48-'Tabla M'!AD51)/'Tabla M'!AC48-(1-13/24)*(1-'Tabla M'!AC51/'Tabla M'!AC48)</f>
        <v>2.8265842728102117</v>
      </c>
      <c r="P31" s="36">
        <f>+('Tabla M'!AD48-'Tabla M'!AD52)/'Tabla M'!AC48-(1-13/24)*(1-'Tabla M'!AC52/'Tabla M'!AC48)</f>
        <v>3.6928217837553716</v>
      </c>
      <c r="Q31" s="36">
        <f>+('Tabla M'!AD48-'Tabla M'!AD53)/'Tabla M'!AC48-(1-13/24)*(1-'Tabla M'!AC53/'Tabla M'!AC48)</f>
        <v>4.5231609427258359</v>
      </c>
      <c r="R31" s="36">
        <f>+('Tabla M'!AD48-'Tabla M'!AD54)/'Tabla M'!AC48-(1-13/24)*(1-'Tabla M'!AC54/'Tabla M'!AC48)</f>
        <v>5.3187590010598829</v>
      </c>
      <c r="S31" s="36">
        <f>+('Tabla M'!AD48-'Tabla M'!AD$70)/'Tabla M'!AC48-(1-13/24)*(1-'Tabla M'!AC$70/'Tabla M'!AC48)</f>
        <v>14.119639101608257</v>
      </c>
      <c r="T31" s="36">
        <f>+('Tabla M'!AD48-'Tabla M'!AD$71)/'Tabla M'!AC48-(1-13/24)*(1-'Tabla M'!AC$71/'Tabla M'!AC48)</f>
        <v>14.466095984325349</v>
      </c>
      <c r="U31" s="83">
        <f>+('Tabla M'!AD48)/'Tabla M'!AC48-(1-13/24)</f>
        <v>18.060343131823647</v>
      </c>
      <c r="W31" s="29"/>
    </row>
    <row r="32" spans="1:23" x14ac:dyDescent="0.2">
      <c r="A32" s="9">
        <f t="shared" si="0"/>
        <v>43</v>
      </c>
      <c r="B32" s="36">
        <f>+('Tabla M'!N49-'Tabla M'!N50)/'Tabla M'!M49-(13/24)*(1-'Tabla M'!M50/'Tabla M'!M49)</f>
        <v>0.96905537864534841</v>
      </c>
      <c r="C32" s="36">
        <f>+('Tabla M'!N49-'Tabla M'!N51)/'Tabla M'!M49-(13/24)*(1-'Tabla M'!M51/'Tabla M'!M49)</f>
        <v>1.8825762471395255</v>
      </c>
      <c r="D32" s="36">
        <f>+('Tabla M'!N49-'Tabla M'!N52)/'Tabla M'!M49-(13/24)*(1-'Tabla M'!M52/'Tabla M'!M49)</f>
        <v>2.7434224403437275</v>
      </c>
      <c r="E32" s="36">
        <f>('Tabla M'!N49-'Tabla M'!N53)/'Tabla M'!M49-(13/24)*(1-'Tabla M'!M53/'Tabla M'!M49)</f>
        <v>3.5543050617217604</v>
      </c>
      <c r="F32" s="36">
        <f>('Tabla M'!N49-'Tabla M'!N54)/'Tabla M'!M49-(13/24)*(1-'Tabla M'!M54/'Tabla M'!M49)</f>
        <v>4.3177944762882738</v>
      </c>
      <c r="G32" s="36">
        <f>('Tabla M'!N49-'Tabla M'!N55)/'Tabla M'!M49-(13/24)*(1-'Tabla M'!M55/'Tabla M'!M49)</f>
        <v>5.0363278999516616</v>
      </c>
      <c r="H32" s="36">
        <f>+('Tabla M'!N49-'Tabla M'!N$70)/'Tabla M'!M49-(1-13/24)*(1-'Tabla M'!M$70/'Tabla M'!M49)</f>
        <v>11.806330576342441</v>
      </c>
      <c r="I32" s="36">
        <f>+('Tabla M'!N49-'Tabla M'!N$71)/'Tabla M'!M49-(1-13/24)*(1-'Tabla M'!M$71/'Tabla M'!M49)</f>
        <v>12.054135119051526</v>
      </c>
      <c r="J32" s="83">
        <f>+('Tabla M'!N49)/'Tabla M'!M49-(1-13/24)</f>
        <v>14.363002545445289</v>
      </c>
      <c r="K32" s="43"/>
      <c r="L32" s="9">
        <f t="shared" si="1"/>
        <v>43</v>
      </c>
      <c r="M32" s="36">
        <f>+('Tabla M'!AD49-'Tabla M'!AD50)/'Tabla M'!AC49-(1-13/24)*(1-'Tabla M'!AC50/'Tabla M'!AC49)</f>
        <v>0.98137580128205082</v>
      </c>
      <c r="N32" s="36">
        <f>+('Tabla M'!AD49-'Tabla M'!AD51)/'Tabla M'!AC49-(1-13/24)*(1-'Tabla M'!AC51/'Tabla M'!AC49)</f>
        <v>1.9227431299825839</v>
      </c>
      <c r="O32" s="36">
        <f>+('Tabla M'!AD49-'Tabla M'!AD52)/'Tabla M'!AC49-(1-13/24)*(1-'Tabla M'!AC52/'Tabla M'!AC49)</f>
        <v>2.8254355261579005</v>
      </c>
      <c r="P32" s="36">
        <f>+('Tabla M'!AD49-'Tabla M'!AD53)/'Tabla M'!AC49-(1-13/24)*(1-'Tabla M'!AC53/'Tabla M'!AC49)</f>
        <v>3.69071881807101</v>
      </c>
      <c r="Q32" s="36">
        <f>+('Tabla M'!AD49-'Tabla M'!AD54)/'Tabla M'!AC49-(1-13/24)*(1-'Tabla M'!AC54/'Tabla M'!AC49)</f>
        <v>4.5197989590203171</v>
      </c>
      <c r="R32" s="36">
        <f>+('Tabla M'!AD49-'Tabla M'!AD55)/'Tabla M'!AC49-(1-13/24)*(1-'Tabla M'!AC55/'Tabla M'!AC49)</f>
        <v>5.3138295760994865</v>
      </c>
      <c r="S32" s="36">
        <f>+('Tabla M'!AD49-'Tabla M'!AD$70)/'Tabla M'!AC49-(1-13/24)*(1-'Tabla M'!AC$70/'Tabla M'!AC49)</f>
        <v>13.691056779231047</v>
      </c>
      <c r="T32" s="36">
        <f>+('Tabla M'!AD49-'Tabla M'!AD$71)/'Tabla M'!AC49-(1-13/24)*(1-'Tabla M'!AC$71/'Tabla M'!AC49)</f>
        <v>14.052094011721808</v>
      </c>
      <c r="U32" s="83">
        <f>+('Tabla M'!AD49)/'Tabla M'!AC49-(1-13/24)</f>
        <v>17.797602061219028</v>
      </c>
      <c r="W32" s="29"/>
    </row>
    <row r="33" spans="1:23" x14ac:dyDescent="0.2">
      <c r="A33" s="9">
        <f t="shared" si="0"/>
        <v>44</v>
      </c>
      <c r="B33" s="36">
        <f>+('Tabla M'!N50-'Tabla M'!N51)/'Tabla M'!M50-(13/24)*(1-'Tabla M'!M51/'Tabla M'!M50)</f>
        <v>0.96887104895848442</v>
      </c>
      <c r="C33" s="36">
        <f>+('Tabla M'!N50-'Tabla M'!N52)/'Tabla M'!M50-(13/24)*(1-'Tabla M'!M52/'Tabla M'!M50)</f>
        <v>1.8818758668741347</v>
      </c>
      <c r="D33" s="36">
        <f>+('Tabla M'!N50-'Tabla M'!N53)/'Tabla M'!M50-(13/24)*(1-'Tabla M'!M53/'Tabla M'!M50)</f>
        <v>2.7418898228243354</v>
      </c>
      <c r="E33" s="36">
        <f>('Tabla M'!N50-'Tabla M'!N54)/'Tabla M'!M50-(13/24)*(1-'Tabla M'!M54/'Tabla M'!M50)</f>
        <v>3.5516390201022214</v>
      </c>
      <c r="F33" s="36">
        <f>('Tabla M'!N50-'Tabla M'!N55)/'Tabla M'!M50-(13/24)*(1-'Tabla M'!M55/'Tabla M'!M50)</f>
        <v>4.3137083453974601</v>
      </c>
      <c r="G33" s="36">
        <f>('Tabla M'!N50-'Tabla M'!N56)/'Tabla M'!M50-(13/24)*(1-'Tabla M'!M56/'Tabla M'!M50)</f>
        <v>5.0305491119102435</v>
      </c>
      <c r="H33" s="36">
        <f>+('Tabla M'!N50-'Tabla M'!N$70)/'Tabla M'!M50-(1-13/24)*(1-'Tabla M'!M$70/'Tabla M'!M50)</f>
        <v>11.488855958929584</v>
      </c>
      <c r="I33" s="36">
        <f>+('Tabla M'!N50-'Tabla M'!N$71)/'Tabla M'!M50-(1-13/24)*(1-'Tabla M'!M$71/'Tabla M'!M50)</f>
        <v>11.751674965600978</v>
      </c>
      <c r="J33" s="83">
        <f>+('Tabla M'!N50)/'Tabla M'!M50-(1-13/24)</f>
        <v>14.200436545622246</v>
      </c>
      <c r="K33" s="32"/>
      <c r="L33" s="9">
        <f t="shared" si="1"/>
        <v>44</v>
      </c>
      <c r="M33" s="36">
        <f>+('Tabla M'!AD50-'Tabla M'!AD51)/'Tabla M'!AC50-(1-13/24)*(1-'Tabla M'!AC51/'Tabla M'!AC50)</f>
        <v>0.98123962339743254</v>
      </c>
      <c r="N33" s="36">
        <f>+('Tabla M'!AD50-'Tabla M'!AD52)/'Tabla M'!AC50-(1-13/24)*(1-'Tabla M'!AC52/'Tabla M'!AC50)</f>
        <v>1.9221662095043639</v>
      </c>
      <c r="O33" s="36">
        <f>+('Tabla M'!AD50-'Tabla M'!AD53)/'Tabla M'!AC50-(1-13/24)*(1-'Tabla M'!AC53/'Tabla M'!AC50)</f>
        <v>2.8240992016562609</v>
      </c>
      <c r="P33" s="36">
        <f>+('Tabla M'!AD50-'Tabla M'!AD54)/'Tabla M'!AC50-(1-13/24)*(1-'Tabla M'!AC54/'Tabla M'!AC50)</f>
        <v>3.6882956321765161</v>
      </c>
      <c r="Q33" s="36">
        <f>+('Tabla M'!AD50-'Tabla M'!AD55)/'Tabla M'!AC50-(1-13/24)*(1-'Tabla M'!AC55/'Tabla M'!AC50)</f>
        <v>4.5159579908694978</v>
      </c>
      <c r="R33" s="36">
        <f>+('Tabla M'!AD50-'Tabla M'!AD56)/'Tabla M'!AC50-(1-13/24)*(1-'Tabla M'!AC56/'Tabla M'!AC50)</f>
        <v>5.3082400490055788</v>
      </c>
      <c r="S33" s="36">
        <f>+('Tabla M'!AD50-'Tabla M'!AD$70)/'Tabla M'!AC50-(1-13/24)*(1-'Tabla M'!AC$70/'Tabla M'!AC50)</f>
        <v>13.248008716766849</v>
      </c>
      <c r="T33" s="36">
        <f>+('Tabla M'!AD50-'Tabla M'!AD$71)/'Tabla M'!AC50-(1-13/24)*(1-'Tabla M'!AC$71/'Tabla M'!AC50)</f>
        <v>13.624337942607641</v>
      </c>
      <c r="U33" s="83">
        <f>+('Tabla M'!AD50)/'Tabla M'!AC50-(1-13/24)</f>
        <v>17.528489697049789</v>
      </c>
      <c r="W33" s="29"/>
    </row>
    <row r="34" spans="1:23" x14ac:dyDescent="0.2">
      <c r="A34" s="9">
        <f t="shared" si="0"/>
        <v>45</v>
      </c>
      <c r="B34" s="36">
        <f>+('Tabla M'!N51-'Tabla M'!N52)/'Tabla M'!M51-(13/24)*(1-'Tabla M'!M52/'Tabla M'!M51)</f>
        <v>0.96867334427077567</v>
      </c>
      <c r="C34" s="36">
        <f>+('Tabla M'!N51-'Tabla M'!N53)/'Tabla M'!M51-(13/24)*(1-'Tabla M'!M53/'Tabla M'!M51)</f>
        <v>1.8811248215057903</v>
      </c>
      <c r="D34" s="36">
        <f>+('Tabla M'!N51-'Tabla M'!N54)/'Tabla M'!M51-(13/24)*(1-'Tabla M'!M54/'Tabla M'!M51)</f>
        <v>2.7402467533466934</v>
      </c>
      <c r="E34" s="36">
        <f>('Tabla M'!N51-'Tabla M'!N55)/'Tabla M'!M51-(13/24)*(1-'Tabla M'!M55/'Tabla M'!M51)</f>
        <v>3.5487816344497105</v>
      </c>
      <c r="F34" s="36">
        <f>('Tabla M'!N51-'Tabla M'!N56)/'Tabla M'!M51-(13/24)*(1-'Tabla M'!M56/'Tabla M'!M51)</f>
        <v>4.3093302416222476</v>
      </c>
      <c r="G34" s="36">
        <f>('Tabla M'!N51-'Tabla M'!N57)/'Tabla M'!M51-(13/24)*(1-'Tabla M'!M57/'Tabla M'!M51)</f>
        <v>5.0243593356930969</v>
      </c>
      <c r="H34" s="36">
        <f>+('Tabla M'!N51-'Tabla M'!N$70)/'Tabla M'!M51-(1-13/24)*(1-'Tabla M'!M$70/'Tabla M'!M51)</f>
        <v>11.156337535885715</v>
      </c>
      <c r="I34" s="36">
        <f>+('Tabla M'!N51-'Tabla M'!N$71)/'Tabla M'!M51-(1-13/24)*(1-'Tabla M'!M$71/'Tabla M'!M51)</f>
        <v>11.435181372341596</v>
      </c>
      <c r="J34" s="83">
        <f>+('Tabla M'!N51)/'Tabla M'!M51-(1-13/24)</f>
        <v>14.033250979965656</v>
      </c>
      <c r="K34" s="32"/>
      <c r="L34" s="9">
        <f t="shared" si="1"/>
        <v>45</v>
      </c>
      <c r="M34" s="36">
        <f>+('Tabla M'!AD51-'Tabla M'!AD52)/'Tabla M'!AC51-(1-13/24)*(1-'Tabla M'!AC52/'Tabla M'!AC51)</f>
        <v>0.98108405448718627</v>
      </c>
      <c r="N34" s="36">
        <f>+('Tabla M'!AD51-'Tabla M'!AD53)/'Tabla M'!AC51-(1-13/24)*(1-'Tabla M'!AC53/'Tabla M'!AC51)</f>
        <v>1.9215103214048708</v>
      </c>
      <c r="O34" s="36">
        <f>+('Tabla M'!AD51-'Tabla M'!AD54)/'Tabla M'!AC51-(1-13/24)*(1-'Tabla M'!AC54/'Tabla M'!AC51)</f>
        <v>2.822589481508242</v>
      </c>
      <c r="P34" s="36">
        <f>+('Tabla M'!AD51-'Tabla M'!AD55)/'Tabla M'!AC51-(1-13/24)*(1-'Tabla M'!AC55/'Tabla M'!AC51)</f>
        <v>3.6855753452328517</v>
      </c>
      <c r="Q34" s="36">
        <f>+('Tabla M'!AD51-'Tabla M'!AD56)/'Tabla M'!AC51-(1-13/24)*(1-'Tabla M'!AC56/'Tabla M'!AC51)</f>
        <v>4.5116709252394118</v>
      </c>
      <c r="R34" s="36">
        <f>+('Tabla M'!AD51-'Tabla M'!AD57)/'Tabla M'!AC51-(1-13/24)*(1-'Tabla M'!AC57/'Tabla M'!AC51)</f>
        <v>5.3020348101505999</v>
      </c>
      <c r="S34" s="36">
        <f>+('Tabla M'!AD51-'Tabla M'!AD$70)/'Tabla M'!AC51-(1-13/24)*(1-'Tabla M'!AC$70/'Tabla M'!AC51)</f>
        <v>12.790298133007894</v>
      </c>
      <c r="T34" s="36">
        <f>+('Tabla M'!AD51-'Tabla M'!AD$71)/'Tabla M'!AC51-(1-13/24)*(1-'Tabla M'!AC$71/'Tabla M'!AC51)</f>
        <v>13.182688578937912</v>
      </c>
      <c r="U34" s="83">
        <f>+('Tabla M'!AD51)/'Tabla M'!AC51-(1-13/24)</f>
        <v>17.25346422619555</v>
      </c>
      <c r="W34" s="29"/>
    </row>
    <row r="35" spans="1:23" x14ac:dyDescent="0.2">
      <c r="A35" s="9">
        <f t="shared" si="0"/>
        <v>46</v>
      </c>
      <c r="B35" s="36">
        <f>+('Tabla M'!N52-'Tabla M'!N53)/'Tabla M'!M52-(13/24)*(1-'Tabla M'!M53/'Tabla M'!M52)</f>
        <v>0.96846129947971482</v>
      </c>
      <c r="C35" s="36">
        <f>+('Tabla M'!N52-'Tabla M'!N54)/'Tabla M'!M52-(13/24)*(1-'Tabla M'!M54/'Tabla M'!M52)</f>
        <v>1.8803194785507142</v>
      </c>
      <c r="D35" s="36">
        <f>+('Tabla M'!N52-'Tabla M'!N55)/'Tabla M'!M52-(13/24)*(1-'Tabla M'!M55/'Tabla M'!M52)</f>
        <v>2.7384853768629411</v>
      </c>
      <c r="E35" s="36">
        <f>('Tabla M'!N52-'Tabla M'!N56)/'Tabla M'!M52-(13/24)*(1-'Tabla M'!M56/'Tabla M'!M52)</f>
        <v>3.5457194170244994</v>
      </c>
      <c r="F35" s="36">
        <f>('Tabla M'!N52-'Tabla M'!N57)/'Tabla M'!M52-(13/24)*(1-'Tabla M'!M57/'Tabla M'!M52)</f>
        <v>4.3046397792426205</v>
      </c>
      <c r="G35" s="36">
        <f>('Tabla M'!N52-'Tabla M'!N58)/'Tabla M'!M52-(13/24)*(1-'Tabla M'!M58/'Tabla M'!M52)</f>
        <v>5.0177301666304714</v>
      </c>
      <c r="H35" s="36">
        <f>+('Tabla M'!N52-'Tabla M'!N$70)/'Tabla M'!M52-(1-13/24)*(1-'Tabla M'!M$70/'Tabla M'!M52)</f>
        <v>10.807907338120607</v>
      </c>
      <c r="I35" s="36">
        <f>+('Tabla M'!N52-'Tabla M'!N$71)/'Tabla M'!M52-(1-13/24)*(1-'Tabla M'!M$71/'Tabla M'!M52)</f>
        <v>11.103867694307764</v>
      </c>
      <c r="J35" s="83">
        <f>+('Tabla M'!N52)/'Tabla M'!M52-(1-13/24)</f>
        <v>13.861416924172493</v>
      </c>
      <c r="L35" s="9">
        <f t="shared" si="1"/>
        <v>46</v>
      </c>
      <c r="M35" s="36">
        <f>+('Tabla M'!AD52-'Tabla M'!AD53)/'Tabla M'!AC52-(1-13/24)*(1-'Tabla M'!AC53/'Tabla M'!AC52)</f>
        <v>0.98090953525641145</v>
      </c>
      <c r="N35" s="36">
        <f>+('Tabla M'!AD52-'Tabla M'!AD54)/'Tabla M'!AC52-(1-13/24)*(1-'Tabla M'!AC54/'Tabla M'!AC52)</f>
        <v>1.9207781578792216</v>
      </c>
      <c r="O35" s="36">
        <f>+('Tabla M'!AD52-'Tabla M'!AD55)/'Tabla M'!AC52-(1-13/24)*(1-'Tabla M'!AC55/'Tabla M'!AC52)</f>
        <v>2.8209136520668321</v>
      </c>
      <c r="P35" s="36">
        <f>+('Tabla M'!AD52-'Tabla M'!AD56)/'Tabla M'!AC52-(1-13/24)*(1-'Tabla M'!AC56/'Tabla M'!AC52)</f>
        <v>3.6825708175110834</v>
      </c>
      <c r="Q35" s="36">
        <f>+('Tabla M'!AD52-'Tabla M'!AD57)/'Tabla M'!AC52-(1-13/24)*(1-'Tabla M'!AC57/'Tabla M'!AC52)</f>
        <v>4.5069581175093134</v>
      </c>
      <c r="R35" s="36">
        <f>+('Tabla M'!AD52-'Tabla M'!AD58)/'Tabla M'!AC52-(1-13/24)*(1-'Tabla M'!AC58/'Tabla M'!AC52)</f>
        <v>5.2952425406809089</v>
      </c>
      <c r="S35" s="36">
        <f>+('Tabla M'!AD52-'Tabla M'!AD$70)/'Tabla M'!AC52-(1-13/24)*(1-'Tabla M'!AC$70/'Tabla M'!AC52)</f>
        <v>12.31757459462704</v>
      </c>
      <c r="T35" s="36">
        <f>+('Tabla M'!AD52-'Tabla M'!AD$71)/'Tabla M'!AC52-(1-13/24)*(1-'Tabla M'!AC$71/'Tabla M'!AC52)</f>
        <v>12.726856580356557</v>
      </c>
      <c r="U35" s="83">
        <f>+('Tabla M'!AD52)/'Tabla M'!AC52-(1-13/24)</f>
        <v>16.972870105023581</v>
      </c>
      <c r="W35" s="29"/>
    </row>
    <row r="36" spans="1:23" x14ac:dyDescent="0.2">
      <c r="A36" s="9">
        <f t="shared" si="0"/>
        <v>47</v>
      </c>
      <c r="B36" s="36">
        <f>+('Tabla M'!N53-'Tabla M'!N54)/'Tabla M'!M53-(13/24)*(1-'Tabla M'!M54/'Tabla M'!M53)</f>
        <v>0.96823388072865302</v>
      </c>
      <c r="C36" s="36">
        <f>+('Tabla M'!N53-'Tabla M'!N55)/'Tabla M'!M53-(13/24)*(1-'Tabla M'!M55/'Tabla M'!M53)</f>
        <v>1.8794559513343729</v>
      </c>
      <c r="D36" s="36">
        <f>+('Tabla M'!N53-'Tabla M'!N56)/'Tabla M'!M53-(13/24)*(1-'Tabla M'!M56/'Tabla M'!M53)</f>
        <v>2.7365972977641211</v>
      </c>
      <c r="E36" s="36">
        <f>('Tabla M'!N53-'Tabla M'!N57)/'Tabla M'!M53-(13/24)*(1-'Tabla M'!M57/'Tabla M'!M53)</f>
        <v>3.5424379694166728</v>
      </c>
      <c r="F36" s="36">
        <f>('Tabla M'!N53-'Tabla M'!N58)/'Tabla M'!M53-(13/24)*(1-'Tabla M'!M58/'Tabla M'!M53)</f>
        <v>4.2996152245401129</v>
      </c>
      <c r="G36" s="36">
        <f>('Tabla M'!N53-'Tabla M'!N59)/'Tabla M'!M53-(13/24)*(1-'Tabla M'!M59/'Tabla M'!M53)</f>
        <v>5.0106313688323079</v>
      </c>
      <c r="H36" s="36">
        <f>+('Tabla M'!N53-'Tabla M'!N$70)/'Tabla M'!M53-(1-13/24)*(1-'Tabla M'!M$70/'Tabla M'!M53)</f>
        <v>10.44261845276916</v>
      </c>
      <c r="I36" s="36">
        <f>+('Tabla M'!N53-'Tabla M'!N$71)/'Tabla M'!M53-(1-13/24)*(1-'Tabla M'!M$71/'Tabla M'!M53)</f>
        <v>10.756876580611882</v>
      </c>
      <c r="J36" s="83">
        <f>+('Tabla M'!N53)/'Tabla M'!M53-(1-13/24)</f>
        <v>13.684911502503335</v>
      </c>
      <c r="K36" s="33"/>
      <c r="L36" s="9">
        <f t="shared" si="1"/>
        <v>47</v>
      </c>
      <c r="M36" s="36">
        <f>+('Tabla M'!AD53-'Tabla M'!AD54)/'Tabla M'!AC53-(1-13/24)*(1-'Tabla M'!AC54/'Tabla M'!AC53)</f>
        <v>0.9807173878205111</v>
      </c>
      <c r="N36" s="36">
        <f>+('Tabla M'!AD53-'Tabla M'!AD55)/'Tabla M'!AC53-(1-13/24)*(1-'Tabla M'!AC55/'Tabla M'!AC53)</f>
        <v>1.9199747577289821</v>
      </c>
      <c r="O36" s="36">
        <f>+('Tabla M'!AD53-'Tabla M'!AD56)/'Tabla M'!AC53-(1-13/24)*(1-'Tabla M'!AC56/'Tabla M'!AC53)</f>
        <v>2.8190814457819631</v>
      </c>
      <c r="P36" s="36">
        <f>+('Tabla M'!AD53-'Tabla M'!AD57)/'Tabla M'!AC53-(1-13/24)*(1-'Tabla M'!AC57/'Tabla M'!AC53)</f>
        <v>3.6792984377595035</v>
      </c>
      <c r="Q36" s="36">
        <f>+('Tabla M'!AD53-'Tabla M'!AD58)/'Tabla M'!AC53-(1-13/24)*(1-'Tabla M'!AC58/'Tabla M'!AC53)</f>
        <v>4.5018434421826381</v>
      </c>
      <c r="R36" s="36">
        <f>+('Tabla M'!AD53-'Tabla M'!AD59)/'Tabla M'!AC53-(1-13/24)*(1-'Tabla M'!AC59/'Tabla M'!AC53)</f>
        <v>5.2878950447694812</v>
      </c>
      <c r="S36" s="36">
        <f>+('Tabla M'!AD53-'Tabla M'!AD$70)/'Tabla M'!AC53-(1-13/24)*(1-'Tabla M'!AC$70/'Tabla M'!AC53)</f>
        <v>11.829381549727449</v>
      </c>
      <c r="T36" s="36">
        <f>+('Tabla M'!AD53-'Tabla M'!AD$71)/'Tabla M'!AC53-(1-13/24)*(1-'Tabla M'!AC$71/'Tabla M'!AC53)</f>
        <v>12.256451834089662</v>
      </c>
      <c r="U36" s="83">
        <f>+('Tabla M'!AD53)/'Tabla M'!AC53-(1-13/24)</f>
        <v>16.687006480058692</v>
      </c>
      <c r="W36" s="29"/>
    </row>
    <row r="37" spans="1:23" x14ac:dyDescent="0.2">
      <c r="A37" s="9">
        <f t="shared" ref="A37:A68" si="2">+A36+1</f>
        <v>48</v>
      </c>
      <c r="B37" s="36">
        <f>+('Tabla M'!N54-'Tabla M'!N55)/'Tabla M'!M54-(13/24)*(1-'Tabla M'!M55/'Tabla M'!M54)</f>
        <v>0.96798998177076678</v>
      </c>
      <c r="C37" s="36">
        <f>+('Tabla M'!N54-'Tabla M'!N56)/'Tabla M'!M54-(13/24)*(1-'Tabla M'!M56/'Tabla M'!M54)</f>
        <v>1.8785300828835172</v>
      </c>
      <c r="D37" s="36">
        <f>+('Tabla M'!N54-'Tabla M'!N57)/'Tabla M'!M54-(13/24)*(1-'Tabla M'!M57/'Tabla M'!M54)</f>
        <v>2.7345735460807745</v>
      </c>
      <c r="E37" s="36">
        <f>('Tabla M'!N54-'Tabla M'!N58)/'Tabla M'!M54-(13/24)*(1-'Tabla M'!M58/'Tabla M'!M54)</f>
        <v>3.5389219272574586</v>
      </c>
      <c r="F37" s="36">
        <f>('Tabla M'!N54-'Tabla M'!N59)/'Tabla M'!M54-(13/24)*(1-'Tabla M'!M59/'Tabla M'!M54)</f>
        <v>4.2942334223956484</v>
      </c>
      <c r="G37" s="36">
        <f>('Tabla M'!N54-'Tabla M'!N60)/'Tabla M'!M54-(13/24)*(1-'Tabla M'!M60/'Tabla M'!M54)</f>
        <v>5.0030307680146251</v>
      </c>
      <c r="H37" s="36">
        <f>+('Tabla M'!N54-'Tabla M'!N$70)/'Tabla M'!M54-(1-13/24)*(1-'Tabla M'!M$70/'Tabla M'!M54)</f>
        <v>10.059434451386553</v>
      </c>
      <c r="I37" s="36">
        <f>+('Tabla M'!N54-'Tabla M'!N$71)/'Tabla M'!M54-(1-13/24)*(1-'Tabla M'!M$71/'Tabla M'!M54)</f>
        <v>10.393270438523674</v>
      </c>
      <c r="J37" s="83">
        <f>+('Tabla M'!N54)/'Tabla M'!M54-(1-13/24)</f>
        <v>13.503718003497395</v>
      </c>
      <c r="K37" s="33"/>
      <c r="L37" s="9">
        <f t="shared" si="1"/>
        <v>48</v>
      </c>
      <c r="M37" s="36">
        <f>+('Tabla M'!AD54-'Tabla M'!AD55)/'Tabla M'!AC54-(1-13/24)*(1-'Tabla M'!AC55/'Tabla M'!AC54)</f>
        <v>0.98050849358974601</v>
      </c>
      <c r="N37" s="36">
        <f>+('Tabla M'!AD54-'Tabla M'!AD56)/'Tabla M'!AC54-(1-13/24)*(1-'Tabla M'!AC56/'Tabla M'!AC54)</f>
        <v>1.9191029326892264</v>
      </c>
      <c r="O37" s="36">
        <f>+('Tabla M'!AD54-'Tabla M'!AD57)/'Tabla M'!AC54-(1-13/24)*(1-'Tabla M'!AC57/'Tabla M'!AC54)</f>
        <v>2.8170996841508549</v>
      </c>
      <c r="P37" s="36">
        <f>+('Tabla M'!AD54-'Tabla M'!AD58)/'Tabla M'!AC54-(1-13/24)*(1-'Tabla M'!AC58/'Tabla M'!AC54)</f>
        <v>3.6757699368796604</v>
      </c>
      <c r="Q37" s="36">
        <f>+('Tabla M'!AD54-'Tabla M'!AD59)/'Tabla M'!AC54-(1-13/24)*(1-'Tabla M'!AC59/'Tabla M'!AC54)</f>
        <v>4.4963440387483926</v>
      </c>
      <c r="R37" s="36">
        <f>+('Tabla M'!AD54-'Tabla M'!AD60)/'Tabla M'!AC54-(1-13/24)*(1-'Tabla M'!AC60/'Tabla M'!AC54)</f>
        <v>5.2800165975812261</v>
      </c>
      <c r="S37" s="36">
        <f>+('Tabla M'!AD54-'Tabla M'!AD$70)/'Tabla M'!AC54-(1-13/24)*(1-'Tabla M'!AC$70/'Tabla M'!AC54)</f>
        <v>11.325125248566337</v>
      </c>
      <c r="T37" s="36">
        <f>+('Tabla M'!AD54-'Tabla M'!AD$71)/'Tabla M'!AC54-(1-13/24)*(1-'Tabla M'!AC$71/'Tabla M'!AC54)</f>
        <v>11.770951977844749</v>
      </c>
      <c r="U37" s="83">
        <f>+('Tabla M'!AD54)/'Tabla M'!AC54-(1-13/24)</f>
        <v>16.396091583733046</v>
      </c>
      <c r="W37" s="29"/>
    </row>
    <row r="38" spans="1:23" x14ac:dyDescent="0.2">
      <c r="A38" s="9">
        <f t="shared" si="2"/>
        <v>49</v>
      </c>
      <c r="B38" s="36">
        <f>+('Tabla M'!N55-'Tabla M'!N56)/'Tabla M'!M55-(13/24)*(1-'Tabla M'!M56/'Tabla M'!M55)</f>
        <v>0.96772841666681508</v>
      </c>
      <c r="C38" s="36">
        <f>+('Tabla M'!N55-'Tabla M'!N57)/'Tabla M'!M55-(13/24)*(1-'Tabla M'!M57/'Tabla M'!M55)</f>
        <v>1.8775374236786624</v>
      </c>
      <c r="D38" s="36">
        <f>+('Tabla M'!N55-'Tabla M'!N58)/'Tabla M'!M55-(13/24)*(1-'Tabla M'!M58/'Tabla M'!M55)</f>
        <v>2.7324045343236243</v>
      </c>
      <c r="E38" s="36">
        <f>('Tabla M'!N55-'Tabla M'!N59)/'Tabla M'!M55-(13/24)*(1-'Tabla M'!M59/'Tabla M'!M55)</f>
        <v>3.5351548979672072</v>
      </c>
      <c r="F38" s="36">
        <f>('Tabla M'!N55-'Tabla M'!N60)/'Tabla M'!M55-(13/24)*(1-'Tabla M'!M60/'Tabla M'!M55)</f>
        <v>4.288469696706156</v>
      </c>
      <c r="G38" s="36">
        <f>('Tabla M'!N55-'Tabla M'!N61)/'Tabla M'!M55-(13/24)*(1-'Tabla M'!M61/'Tabla M'!M55)</f>
        <v>4.9948941389851331</v>
      </c>
      <c r="H38" s="36">
        <f>+('Tabla M'!N55-'Tabla M'!N$70)/'Tabla M'!M55-(1-13/24)*(1-'Tabla M'!M$70/'Tabla M'!M55)</f>
        <v>9.6572171374842757</v>
      </c>
      <c r="I38" s="36">
        <f>+('Tabla M'!N55-'Tabla M'!N$71)/'Tabla M'!M55-(1-13/24)*(1-'Tabla M'!M$71/'Tabla M'!M55)</f>
        <v>10.012020370053387</v>
      </c>
      <c r="J38" s="83">
        <f>+('Tabla M'!N55)/'Tabla M'!M55-(1-13/24)</f>
        <v>13.317825895256101</v>
      </c>
      <c r="L38" s="9">
        <f t="shared" si="1"/>
        <v>49</v>
      </c>
      <c r="M38" s="36">
        <f>+('Tabla M'!AD55-'Tabla M'!AD56)/'Tabla M'!AC55-(1-13/24)*(1-'Tabla M'!AC56/'Tabla M'!AC55)</f>
        <v>0.98028285256410042</v>
      </c>
      <c r="N38" s="36">
        <f>+('Tabla M'!AD55-'Tabla M'!AD57)/'Tabla M'!AC55-(1-13/24)*(1-'Tabla M'!AC57/'Tabla M'!AC55)</f>
        <v>1.9181648391233672</v>
      </c>
      <c r="O38" s="36">
        <f>+('Tabla M'!AD55-'Tabla M'!AD58)/'Tabla M'!AC55-(1-13/24)*(1-'Tabla M'!AC58/'Tabla M'!AC55)</f>
        <v>2.8149736094422328</v>
      </c>
      <c r="P38" s="36">
        <f>+('Tabla M'!AD55-'Tabla M'!AD59)/'Tabla M'!AC55-(1-13/24)*(1-'Tabla M'!AC59/'Tabla M'!AC55)</f>
        <v>3.6719941582661413</v>
      </c>
      <c r="Q38" s="36">
        <f>+('Tabla M'!AD55-'Tabla M'!AD60)/'Tabla M'!AC55-(1-13/24)*(1-'Tabla M'!AC60/'Tabla M'!AC55)</f>
        <v>4.4904741528694716</v>
      </c>
      <c r="R38" s="36">
        <f>+('Tabla M'!AD55-'Tabla M'!AD61)/'Tabla M'!AC55-(1-13/24)*(1-'Tabla M'!AC61/'Tabla M'!AC55)</f>
        <v>5.271626416927079</v>
      </c>
      <c r="S38" s="36">
        <f>+('Tabla M'!AD55-'Tabla M'!AD$70)/'Tabla M'!AC55-(1-13/24)*(1-'Tabla M'!AC$70/'Tabla M'!AC55)</f>
        <v>10.804081079981819</v>
      </c>
      <c r="T38" s="36">
        <f>+('Tabla M'!AD55-'Tabla M'!AD$71)/'Tabla M'!AC55-(1-13/24)*(1-'Tabla M'!AC$71/'Tabla M'!AC55)</f>
        <v>11.269709555626392</v>
      </c>
      <c r="U38" s="83">
        <f>+('Tabla M'!AD55)/'Tabla M'!AC55-(1-13/24)</f>
        <v>16.100278390785274</v>
      </c>
      <c r="W38" s="29"/>
    </row>
    <row r="39" spans="1:23" x14ac:dyDescent="0.2">
      <c r="A39" s="9">
        <f t="shared" si="2"/>
        <v>50</v>
      </c>
      <c r="B39" s="36">
        <f>+('Tabla M'!N56-'Tabla M'!N57)/'Tabla M'!M56-(13/24)*(1-'Tabla M'!M57/'Tabla M'!M56)</f>
        <v>0.96744791666705232</v>
      </c>
      <c r="C39" s="36">
        <f>+('Tabla M'!N56-'Tabla M'!N58)/'Tabla M'!M56-(13/24)*(1-'Tabla M'!M58/'Tabla M'!M56)</f>
        <v>1.8764732163142357</v>
      </c>
      <c r="D39" s="36">
        <f>+('Tabla M'!N56-'Tabla M'!N59)/'Tabla M'!M56-(13/24)*(1-'Tabla M'!M59/'Tabla M'!M56)</f>
        <v>2.7300800293105261</v>
      </c>
      <c r="E39" s="36">
        <f>('Tabla M'!N56-'Tabla M'!N60)/'Tabla M'!M56-(13/24)*(1-'Tabla M'!M60/'Tabla M'!M56)</f>
        <v>3.5311193980326321</v>
      </c>
      <c r="F39" s="36">
        <f>('Tabla M'!N56-'Tabla M'!N61)/'Tabla M'!M56-(13/24)*(1-'Tabla M'!M61/'Tabla M'!M56)</f>
        <v>4.2822977768993304</v>
      </c>
      <c r="G39" s="36">
        <f>('Tabla M'!N56-'Tabla M'!N62)/'Tabla M'!M56-(13/24)*(1-'Tabla M'!M62/'Tabla M'!M56)</f>
        <v>4.9861851188746247</v>
      </c>
      <c r="H39" s="36">
        <f>+('Tabla M'!N56-'Tabla M'!N$70)/'Tabla M'!M56-(1-13/24)*(1-'Tabla M'!M$70/'Tabla M'!M56)</f>
        <v>9.2347123985727109</v>
      </c>
      <c r="I39" s="36">
        <f>+('Tabla M'!N56-'Tabla M'!N$71)/'Tabla M'!M56-(1-13/24)*(1-'Tabla M'!M$71/'Tabla M'!M56)</f>
        <v>9.6119933943974232</v>
      </c>
      <c r="J39" s="83">
        <f>+('Tabla M'!N56)/'Tabla M'!M56-(1-13/24)</f>
        <v>13.127230816334873</v>
      </c>
      <c r="L39" s="9">
        <f t="shared" si="1"/>
        <v>50</v>
      </c>
      <c r="M39" s="36">
        <f>+('Tabla M'!AD56-'Tabla M'!AD57)/'Tabla M'!AC56-(1-13/24)*(1-'Tabla M'!AC57/'Tabla M'!AC56)</f>
        <v>0.98004266826923381</v>
      </c>
      <c r="N39" s="36">
        <f>+('Tabla M'!AD56-'Tabla M'!AD58)/'Tabla M'!AC56-(1-13/24)*(1-'Tabla M'!AC58/'Tabla M'!AC56)</f>
        <v>1.9171657528216324</v>
      </c>
      <c r="O39" s="36">
        <f>+('Tabla M'!AD56-'Tabla M'!AD59)/'Tabla M'!AC56-(1-13/24)*(1-'Tabla M'!AC59/'Tabla M'!AC56)</f>
        <v>2.812712012871132</v>
      </c>
      <c r="P39" s="36">
        <f>+('Tabla M'!AD56-'Tabla M'!AD60)/'Tabla M'!AC56-(1-13/24)*(1-'Tabla M'!AC60/'Tabla M'!AC56)</f>
        <v>3.6679852021759007</v>
      </c>
      <c r="Q39" s="36">
        <f>+('Tabla M'!AD56-'Tabla M'!AD61)/'Tabla M'!AC56-(1-13/24)*(1-'Tabla M'!AC61/'Tabla M'!AC56)</f>
        <v>4.4842526645675473</v>
      </c>
      <c r="R39" s="36">
        <f>+('Tabla M'!AD56-'Tabla M'!AD62)/'Tabla M'!AC56-(1-13/24)*(1-'Tabla M'!AC62/'Tabla M'!AC56)</f>
        <v>5.2627485433185122</v>
      </c>
      <c r="S39" s="36">
        <f>+('Tabla M'!AD56-'Tabla M'!AD$70)/'Tabla M'!AC56-(1-13/24)*(1-'Tabla M'!AC$70/'Tabla M'!AC56)</f>
        <v>10.265408191341386</v>
      </c>
      <c r="T39" s="36">
        <f>+('Tabla M'!AD56-'Tabla M'!AD$71)/'Tabla M'!AC56-(1-13/24)*(1-'Tabla M'!AC$71/'Tabla M'!AC56)</f>
        <v>10.751968099978685</v>
      </c>
      <c r="U39" s="83">
        <f>+('Tabla M'!AD56)/'Tabla M'!AC56-(1-13/24)</f>
        <v>15.799685870777507</v>
      </c>
      <c r="W39" s="29"/>
    </row>
    <row r="40" spans="1:23" x14ac:dyDescent="0.2">
      <c r="A40" s="9">
        <f t="shared" si="2"/>
        <v>51</v>
      </c>
      <c r="B40" s="36">
        <f>+('Tabla M'!N57-'Tabla M'!N58)/'Tabla M'!M57-(13/24)*(1-'Tabla M'!M58/'Tabla M'!M57)</f>
        <v>0.96714712187453045</v>
      </c>
      <c r="C40" s="36">
        <f>+('Tabla M'!N57-'Tabla M'!N59)/'Tabla M'!M57-(13/24)*(1-'Tabla M'!M59/'Tabla M'!M57)</f>
        <v>1.875332375598795</v>
      </c>
      <c r="D40" s="36">
        <f>+('Tabla M'!N57-'Tabla M'!N60)/'Tabla M'!M57-(13/24)*(1-'Tabla M'!M60/'Tabla M'!M57)</f>
        <v>2.7275890952615653</v>
      </c>
      <c r="E40" s="36">
        <f>('Tabla M'!N57-'Tabla M'!N61)/'Tabla M'!M57-(13/24)*(1-'Tabla M'!M61/'Tabla M'!M57)</f>
        <v>3.5267967822393387</v>
      </c>
      <c r="F40" s="36">
        <f>('Tabla M'!N57-'Tabla M'!N62)/'Tabla M'!M57-(13/24)*(1-'Tabla M'!M62/'Tabla M'!M57)</f>
        <v>4.27568970873934</v>
      </c>
      <c r="G40" s="36">
        <f>('Tabla M'!N57-'Tabla M'!N63)/'Tabla M'!M57-(13/24)*(1-'Tabla M'!M63/'Tabla M'!M57)</f>
        <v>4.9768650863148647</v>
      </c>
      <c r="H40" s="36">
        <f>+('Tabla M'!N57-'Tabla M'!N$70)/'Tabla M'!M57-(1-13/24)*(1-'Tabla M'!M$70/'Tabla M'!M57)</f>
        <v>8.7905337369228604</v>
      </c>
      <c r="I40" s="36">
        <f>+('Tabla M'!N57-'Tabla M'!N$71)/'Tabla M'!M57-(1-13/24)*(1-'Tabla M'!M$71/'Tabla M'!M57)</f>
        <v>9.1919375585672611</v>
      </c>
      <c r="J40" s="83">
        <f>+('Tabla M'!N57)/'Tabla M'!M57-(1-13/24)</f>
        <v>12.931934406456953</v>
      </c>
      <c r="L40" s="9">
        <f t="shared" si="1"/>
        <v>51</v>
      </c>
      <c r="M40" s="36">
        <f>+('Tabla M'!AD57-'Tabla M'!AD58)/'Tabla M'!AC57-(1-13/24)*(1-'Tabla M'!AC58/'Tabla M'!AC57)</f>
        <v>0.97978617788461475</v>
      </c>
      <c r="N40" s="36">
        <f>+('Tabla M'!AD57-'Tabla M'!AD59)/'Tabla M'!AC57-(1-13/24)*(1-'Tabla M'!AC59/'Tabla M'!AC57)</f>
        <v>1.916102721267875</v>
      </c>
      <c r="O40" s="36">
        <f>+('Tabla M'!AD57-'Tabla M'!AD60)/'Tabla M'!AC57-(1-13/24)*(1-'Tabla M'!AC60/'Tabla M'!AC57)</f>
        <v>2.8103127380837063</v>
      </c>
      <c r="P40" s="36">
        <f>+('Tabla M'!AD57-'Tabla M'!AD61)/'Tabla M'!AC57-(1-13/24)*(1-'Tabla M'!AC61/'Tabla M'!AC57)</f>
        <v>3.6637412687556203</v>
      </c>
      <c r="Q40" s="36">
        <f>+('Tabla M'!AD57-'Tabla M'!AD62)/'Tabla M'!AC57-(1-13/24)*(1-'Tabla M'!AC62/'Tabla M'!AC57)</f>
        <v>4.4776786416724885</v>
      </c>
      <c r="R40" s="36">
        <f>+('Tabla M'!AD57-'Tabla M'!AD63)/'Tabla M'!AC57-(1-13/24)*(1-'Tabla M'!AC63/'Tabla M'!AC57)</f>
        <v>5.2533838515832549</v>
      </c>
      <c r="S40" s="36">
        <f>+('Tabla M'!AD57-'Tabla M'!AD$70)/'Tabla M'!AC57-(1-13/24)*(1-'Tabla M'!AC$70/'Tabla M'!AC57)</f>
        <v>9.7080873858291454</v>
      </c>
      <c r="T40" s="36">
        <f>+('Tabla M'!AD57-'Tabla M'!AD$71)/'Tabla M'!AC57-(1-13/24)*(1-'Tabla M'!AC$71/'Tabla M'!AC57)</f>
        <v>10.216798227610752</v>
      </c>
      <c r="U40" s="83">
        <f>+('Tabla M'!AD57)/'Tabla M'!AC57-(1-13/24)</f>
        <v>15.494316392744258</v>
      </c>
      <c r="W40" s="29"/>
    </row>
    <row r="41" spans="1:23" x14ac:dyDescent="0.2">
      <c r="A41" s="9">
        <f t="shared" si="2"/>
        <v>52</v>
      </c>
      <c r="B41" s="36">
        <f>+('Tabla M'!N58-'Tabla M'!N59)/'Tabla M'!M58-(13/24)*(1-'Tabla M'!M59/'Tabla M'!M58)</f>
        <v>0.96682458333342147</v>
      </c>
      <c r="C41" s="36">
        <f>+('Tabla M'!N58-'Tabla M'!N60)/'Tabla M'!M58-(13/24)*(1-'Tabla M'!M60/'Tabla M'!M58)</f>
        <v>1.8741094621641425</v>
      </c>
      <c r="D41" s="36">
        <f>+('Tabla M'!N58-'Tabla M'!N61)/'Tabla M'!M58-(13/24)*(1-'Tabla M'!M61/'Tabla M'!M58)</f>
        <v>2.7249200603218533</v>
      </c>
      <c r="E41" s="36">
        <f>('Tabla M'!N58-'Tabla M'!N62)/'Tabla M'!M58-(13/24)*(1-'Tabla M'!M62/'Tabla M'!M58)</f>
        <v>3.5221671953700726</v>
      </c>
      <c r="F41" s="36">
        <f>('Tabla M'!N58-'Tabla M'!N63)/'Tabla M'!M58-(13/24)*(1-'Tabla M'!M63/'Tabla M'!M58)</f>
        <v>4.2686157745428126</v>
      </c>
      <c r="G41" s="36">
        <f>('Tabla M'!N58-'Tabla M'!N64)/'Tabla M'!M58-(13/24)*(1-'Tabla M'!M64/'Tabla M'!M58)</f>
        <v>4.9668930692323938</v>
      </c>
      <c r="H41" s="36">
        <f>+('Tabla M'!N58-'Tabla M'!N$70)/'Tabla M'!M58-(1-13/24)*(1-'Tabla M'!M$70/'Tabla M'!M58)</f>
        <v>8.3231431721138609</v>
      </c>
      <c r="I41" s="36">
        <f>+('Tabla M'!N58-'Tabla M'!N$71)/'Tabla M'!M58-(1-13/24)*(1-'Tabla M'!M$71/'Tabla M'!M58)</f>
        <v>8.7504646695928514</v>
      </c>
      <c r="J41" s="83">
        <f>+('Tabla M'!N58)/'Tabla M'!M58-(1-13/24)</f>
        <v>12.731944086155918</v>
      </c>
      <c r="L41" s="9">
        <f t="shared" si="1"/>
        <v>52</v>
      </c>
      <c r="M41" s="36">
        <f>+('Tabla M'!AD58-'Tabla M'!AD59)/'Tabla M'!AC58-(1-13/24)*(1-'Tabla M'!AC59/'Tabla M'!AC58)</f>
        <v>0.97951602564102658</v>
      </c>
      <c r="N41" s="36">
        <f>+('Tabla M'!AD58-'Tabla M'!AD60)/'Tabla M'!AC58-(1-13/24)*(1-'Tabla M'!AC60/'Tabla M'!AC58)</f>
        <v>1.9149828268521969</v>
      </c>
      <c r="O41" s="36">
        <f>+('Tabla M'!AD58-'Tabla M'!AD61)/'Tabla M'!AC58-(1-13/24)*(1-'Tabla M'!AC61/'Tabla M'!AC58)</f>
        <v>2.8077865783610907</v>
      </c>
      <c r="P41" s="36">
        <f>+('Tabla M'!AD58-'Tabla M'!AD62)/'Tabla M'!AC58-(1-13/24)*(1-'Tabla M'!AC62/'Tabla M'!AC58)</f>
        <v>3.6592771413275584</v>
      </c>
      <c r="Q41" s="36">
        <f>+('Tabla M'!AD58-'Tabla M'!AD63)/'Tabla M'!AC58-(1-13/24)*(1-'Tabla M'!AC63/'Tabla M'!AC58)</f>
        <v>4.4707715976097626</v>
      </c>
      <c r="R41" s="36">
        <f>+('Tabla M'!AD58-'Tabla M'!AD64)/'Tabla M'!AC58-(1-13/24)*(1-'Tabla M'!AC64/'Tabla M'!AC58)</f>
        <v>5.2435571557847513</v>
      </c>
      <c r="S41" s="36">
        <f>+('Tabla M'!AD58-'Tabla M'!AD$70)/'Tabla M'!AC58-(1-13/24)*(1-'Tabla M'!AC$70/'Tabla M'!AC58)</f>
        <v>9.1310048617864137</v>
      </c>
      <c r="T41" s="36">
        <f>+('Tabla M'!AD58-'Tabla M'!AD$71)/'Tabla M'!AC58-(1-13/24)*(1-'Tabla M'!AC$71/'Tabla M'!AC58)</f>
        <v>9.6631864465973702</v>
      </c>
      <c r="U41" s="83">
        <f>+('Tabla M'!AD58)/'Tabla M'!AC58-(1-13/24)</f>
        <v>15.184197107885996</v>
      </c>
      <c r="W41" s="29"/>
    </row>
    <row r="42" spans="1:23" x14ac:dyDescent="0.2">
      <c r="A42" s="9">
        <f t="shared" si="2"/>
        <v>53</v>
      </c>
      <c r="B42" s="36">
        <f>+('Tabla M'!N59-'Tabla M'!N60)/'Tabla M'!M59-(13/24)*(1-'Tabla M'!M60/'Tabla M'!M59)</f>
        <v>0.96647872708375859</v>
      </c>
      <c r="C42" s="36">
        <f>+('Tabla M'!N59-'Tabla M'!N61)/'Tabla M'!M59-(13/24)*(1-'Tabla M'!M61/'Tabla M'!M59)</f>
        <v>1.8727986306586712</v>
      </c>
      <c r="D42" s="36">
        <f>+('Tabla M'!N59-'Tabla M'!N62)/'Tabla M'!M59-(13/24)*(1-'Tabla M'!M62/'Tabla M'!M59)</f>
        <v>2.7220604383122944</v>
      </c>
      <c r="E42" s="36">
        <f>('Tabla M'!N59-'Tabla M'!N63)/'Tabla M'!M59-(13/24)*(1-'Tabla M'!M63/'Tabla M'!M59)</f>
        <v>3.5172094476974185</v>
      </c>
      <c r="F42" s="36">
        <f>('Tabla M'!N59-'Tabla M'!N64)/'Tabla M'!M59-(13/24)*(1-'Tabla M'!M64/'Tabla M'!M59)</f>
        <v>4.2610443408710248</v>
      </c>
      <c r="G42" s="36">
        <f>('Tabla M'!N59-'Tabla M'!N65)/'Tabla M'!M59-(13/24)*(1-'Tabla M'!M65/'Tabla M'!M59)</f>
        <v>4.9562255675049105</v>
      </c>
      <c r="H42" s="36">
        <f>+('Tabla M'!N59-'Tabla M'!N$70)/'Tabla M'!M59-(1-13/24)*(1-'Tabla M'!M$70/'Tabla M'!M59)</f>
        <v>7.830828850774834</v>
      </c>
      <c r="I42" s="36">
        <f>+('Tabla M'!N59-'Tabla M'!N$71)/'Tabla M'!M59-(1-13/24)*(1-'Tabla M'!M$71/'Tabla M'!M59)</f>
        <v>8.2860300192008705</v>
      </c>
      <c r="J42" s="83">
        <f>+('Tabla M'!N59)/'Tabla M'!M59-(1-13/24)</f>
        <v>12.52727248693521</v>
      </c>
      <c r="K42" s="33"/>
      <c r="L42" s="9">
        <f t="shared" si="1"/>
        <v>53</v>
      </c>
      <c r="M42" s="36">
        <f>+('Tabla M'!AD59-'Tabla M'!AD60)/'Tabla M'!AC59-(1-13/24)*(1-'Tabla M'!AC60/'Tabla M'!AC59)</f>
        <v>0.97923088942307868</v>
      </c>
      <c r="N42" s="36">
        <f>+('Tabla M'!AD59-'Tabla M'!AD61)/'Tabla M'!AC59-(1-13/24)*(1-'Tabla M'!AC61/'Tabla M'!AC59)</f>
        <v>1.9138028170835679</v>
      </c>
      <c r="O42" s="36">
        <f>+('Tabla M'!AD59-'Tabla M'!AD62)/'Tabla M'!AC59-(1-13/24)*(1-'Tabla M'!AC62/'Tabla M'!AC59)</f>
        <v>2.8051287949049772</v>
      </c>
      <c r="P42" s="36">
        <f>+('Tabla M'!AD59-'Tabla M'!AD63)/'Tabla M'!AC59-(1-13/24)*(1-'Tabla M'!AC63/'Tabla M'!AC59)</f>
        <v>3.6545875219899804</v>
      </c>
      <c r="Q42" s="36">
        <f>+('Tabla M'!AD59-'Tabla M'!AD64)/'Tabla M'!AC59-(1-13/24)*(1-'Tabla M'!AC64/'Tabla M'!AC59)</f>
        <v>4.4635264265938011</v>
      </c>
      <c r="R42" s="36">
        <f>+('Tabla M'!AD59-'Tabla M'!AD65)/'Tabla M'!AC59-(1-13/24)*(1-'Tabla M'!AC65/'Tabla M'!AC59)</f>
        <v>5.2332487500989373</v>
      </c>
      <c r="S42" s="36">
        <f>+('Tabla M'!AD59-'Tabla M'!AD$70)/'Tabla M'!AC59-(1-13/24)*(1-'Tabla M'!AC$70/'Tabla M'!AC59)</f>
        <v>8.5328412005709033</v>
      </c>
      <c r="T42" s="36">
        <f>+('Tabla M'!AD59-'Tabla M'!AD$71)/'Tabla M'!AC59-(1-13/24)*(1-'Tabla M'!AC$71/'Tabla M'!AC59)</f>
        <v>9.0899199188688673</v>
      </c>
      <c r="U42" s="83">
        <f>+('Tabla M'!AD59)/'Tabla M'!AC59-(1-13/24)</f>
        <v>14.86922087681654</v>
      </c>
      <c r="W42" s="29"/>
    </row>
    <row r="43" spans="1:23" x14ac:dyDescent="0.2">
      <c r="A43" s="9">
        <f t="shared" si="2"/>
        <v>54</v>
      </c>
      <c r="B43" s="36">
        <f>+('Tabla M'!N60-'Tabla M'!N61)/'Tabla M'!M60-(13/24)*(1-'Tabla M'!M61/'Tabla M'!M60)</f>
        <v>0.96610790364498444</v>
      </c>
      <c r="C43" s="36">
        <f>+('Tabla M'!N60-'Tabla M'!N62)/'Tabla M'!M60-(13/24)*(1-'Tabla M'!M62/'Tabla M'!M60)</f>
        <v>1.8713937099057476</v>
      </c>
      <c r="D43" s="36">
        <f>+('Tabla M'!N60-'Tabla M'!N63)/'Tabla M'!M60-(13/24)*(1-'Tabla M'!M63/'Tabla M'!M60)</f>
        <v>2.7189970114688502</v>
      </c>
      <c r="E43" s="36">
        <f>('Tabla M'!N60-'Tabla M'!N64)/'Tabla M'!M60-(13/24)*(1-'Tabla M'!M64/'Tabla M'!M60)</f>
        <v>3.5119011135054272</v>
      </c>
      <c r="F43" s="36">
        <f>('Tabla M'!N60-'Tabla M'!N65)/'Tabla M'!M60-(13/24)*(1-'Tabla M'!M65/'Tabla M'!M60)</f>
        <v>4.2529419699044269</v>
      </c>
      <c r="G43" s="36">
        <f>('Tabla M'!N60-'Tabla M'!N66)/'Tabla M'!M60-(13/24)*(1-'Tabla M'!M66/'Tabla M'!M60)</f>
        <v>4.9448166812469356</v>
      </c>
      <c r="H43" s="36">
        <f>+('Tabla M'!N60-'Tabla M'!N$70)/'Tabla M'!M60-(1-13/24)*(1-'Tabla M'!M$70/'Tabla M'!M60)</f>
        <v>7.3116794063625727</v>
      </c>
      <c r="I43" s="36">
        <f>+('Tabla M'!N60-'Tabla M'!N$71)/'Tabla M'!M60-(1-13/24)*(1-'Tabla M'!M$71/'Tabla M'!M60)</f>
        <v>7.7969092295521252</v>
      </c>
      <c r="J43" s="83">
        <f>+('Tabla M'!N60)/'Tabla M'!M60-(1-13/24)</f>
        <v>12.31793745941955</v>
      </c>
      <c r="K43" s="43"/>
      <c r="L43" s="9">
        <f t="shared" si="1"/>
        <v>54</v>
      </c>
      <c r="M43" s="36">
        <f>+('Tabla M'!AD60-'Tabla M'!AD61)/'Tabla M'!AC60-(1-13/24)*(1-'Tabla M'!AC61/'Tabla M'!AC60)</f>
        <v>0.97893165064102772</v>
      </c>
      <c r="N43" s="36">
        <f>+('Tabla M'!AD60-'Tabla M'!AD62)/'Tabla M'!AC60-(1-13/24)*(1-'Tabla M'!AC62/'Tabla M'!AC60)</f>
        <v>1.9125646701050134</v>
      </c>
      <c r="O43" s="36">
        <f>+('Tabla M'!AD60-'Tabla M'!AD63)/'Tabla M'!AC60-(1-13/24)*(1-'Tabla M'!AC63/'Tabla M'!AC60)</f>
        <v>2.8023431978405879</v>
      </c>
      <c r="P43" s="36">
        <f>+('Tabla M'!AD60-'Tabla M'!AD64)/'Tabla M'!AC60-(1-13/24)*(1-'Tabla M'!AC64/'Tabla M'!AC60)</f>
        <v>3.6496786181692449</v>
      </c>
      <c r="Q43" s="36">
        <f>+('Tabla M'!AD60-'Tabla M'!AD65)/'Tabla M'!AC60-(1-13/24)*(1-'Tabla M'!AC65/'Tabla M'!AC60)</f>
        <v>4.4559360311972362</v>
      </c>
      <c r="R43" s="36">
        <f>+('Tabla M'!AD60-'Tabla M'!AD66)/'Tabla M'!AC60-(1-13/24)*(1-'Tabla M'!AC66/'Tabla M'!AC60)</f>
        <v>5.2223840864518722</v>
      </c>
      <c r="S43" s="36">
        <f>+('Tabla M'!AD60-'Tabla M'!AD$70)/'Tabla M'!AC60-(1-13/24)*(1-'Tabla M'!AC$70/'Tabla M'!AC60)</f>
        <v>7.9121445780011523</v>
      </c>
      <c r="T43" s="36">
        <f>+('Tabla M'!AD60-'Tabla M'!AD$71)/'Tabla M'!AC60-(1-13/24)*(1-'Tabla M'!AC$71/'Tabla M'!AC60)</f>
        <v>8.4956651964789263</v>
      </c>
      <c r="U43" s="83">
        <f>+('Tabla M'!AD60)/'Tabla M'!AC60-(1-13/24)</f>
        <v>14.549282321998083</v>
      </c>
      <c r="W43" s="29"/>
    </row>
    <row r="44" spans="1:23" x14ac:dyDescent="0.2">
      <c r="A44" s="9">
        <f t="shared" si="2"/>
        <v>55</v>
      </c>
      <c r="B44" s="36">
        <f>+('Tabla M'!N61-'Tabla M'!N62)/'Tabla M'!M61-(13/24)*(1-'Tabla M'!M62/'Tabla M'!M61)</f>
        <v>0.96571032447912641</v>
      </c>
      <c r="C44" s="36">
        <f>+('Tabla M'!N61-'Tabla M'!N63)/'Tabla M'!M61-(13/24)*(1-'Tabla M'!M63/'Tabla M'!M61)</f>
        <v>1.8698880479353432</v>
      </c>
      <c r="D44" s="36">
        <f>+('Tabla M'!N61-'Tabla M'!N64)/'Tabla M'!M61-(13/24)*(1-'Tabla M'!M64/'Tabla M'!M61)</f>
        <v>2.7157156002542324</v>
      </c>
      <c r="E44" s="36">
        <f>('Tabla M'!N61-'Tabla M'!N65)/'Tabla M'!M61-(13/24)*(1-'Tabla M'!M65/'Tabla M'!M61)</f>
        <v>3.5062182248797567</v>
      </c>
      <c r="F44" s="36">
        <f>('Tabla M'!N61-'Tabla M'!N66)/'Tabla M'!M61-(13/24)*(1-'Tabla M'!M66/'Tabla M'!M61)</f>
        <v>4.2442730439973104</v>
      </c>
      <c r="G44" s="36">
        <f>('Tabla M'!N61-'Tabla M'!N67)/'Tabla M'!M61-(13/24)*(1-'Tabla M'!M67/'Tabla M'!M61)</f>
        <v>4.9326176790183789</v>
      </c>
      <c r="H44" s="36">
        <f>+('Tabla M'!N61-'Tabla M'!N$70)/'Tabla M'!M61-(1-13/24)*(1-'Tabla M'!M$70/'Tabla M'!M61)</f>
        <v>6.7635530083777944</v>
      </c>
      <c r="I44" s="36">
        <f>+('Tabla M'!N61-'Tabla M'!N$71)/'Tabla M'!M61-(1-13/24)*(1-'Tabla M'!M$71/'Tabla M'!M61)</f>
        <v>7.2811701484662112</v>
      </c>
      <c r="J44" s="83">
        <f>+('Tabla M'!N61)/'Tabla M'!M61-(1-13/24)</f>
        <v>12.103960485672664</v>
      </c>
      <c r="K44" s="43"/>
      <c r="L44" s="9">
        <f t="shared" si="1"/>
        <v>55</v>
      </c>
      <c r="M44" s="36">
        <f>+('Tabla M'!AD61-'Tabla M'!AD62)/'Tabla M'!AC61-(1-13/24)*(1-'Tabla M'!AC62/'Tabla M'!AC61)</f>
        <v>0.97861742788461259</v>
      </c>
      <c r="N44" s="36">
        <f>+('Tabla M'!AD61-'Tabla M'!AD63)/'Tabla M'!AC61-(1-13/24)*(1-'Tabla M'!AC63/'Tabla M'!AC61)</f>
        <v>1.9112673621162226</v>
      </c>
      <c r="O44" s="36">
        <f>+('Tabla M'!AD61-'Tabla M'!AD64)/'Tabla M'!AC61-(1-13/24)*(1-'Tabla M'!AC64/'Tabla M'!AC61)</f>
        <v>2.7994291904903141</v>
      </c>
      <c r="P44" s="36">
        <f>+('Tabla M'!AD61-'Tabla M'!AD65)/'Tabla M'!AC61-(1-13/24)*(1-'Tabla M'!AC65/'Tabla M'!AC61)</f>
        <v>3.6445337865160021</v>
      </c>
      <c r="Q44" s="36">
        <f>+('Tabla M'!AD61-'Tabla M'!AD66)/'Tabla M'!AC61-(1-13/24)*(1-'Tabla M'!AC66/'Tabla M'!AC61)</f>
        <v>4.4479109259310974</v>
      </c>
      <c r="R44" s="36">
        <f>+('Tabla M'!AD61-'Tabla M'!AD67)/'Tabla M'!AC61-(1-13/24)*(1-'Tabla M'!AC67/'Tabla M'!AC61)</f>
        <v>5.2107665340298581</v>
      </c>
      <c r="S44" s="36">
        <f>+('Tabla M'!AD61-'Tabla M'!AD$70)/'Tabla M'!AC61-(1-13/24)*(1-'Tabla M'!AC$70/'Tabla M'!AC61)</f>
        <v>7.2672697521397343</v>
      </c>
      <c r="T44" s="36">
        <f>+('Tabla M'!AD61-'Tabla M'!AD$71)/'Tabla M'!AC61-(1-13/24)*(1-'Tabla M'!AC$71/'Tabla M'!AC61)</f>
        <v>7.8789056249800113</v>
      </c>
      <c r="U44" s="83">
        <f>+('Tabla M'!AD61)/'Tabla M'!AC61-(1-13/24)</f>
        <v>14.224198793997283</v>
      </c>
      <c r="W44" s="29"/>
    </row>
    <row r="45" spans="1:23" x14ac:dyDescent="0.2">
      <c r="A45" s="9">
        <f t="shared" si="2"/>
        <v>56</v>
      </c>
      <c r="B45" s="36">
        <f>+('Tabla M'!N62-'Tabla M'!N63)/'Tabla M'!M62-(13/24)*(1-'Tabla M'!M63/'Tabla M'!M62)</f>
        <v>0.96528408281338796</v>
      </c>
      <c r="C45" s="36">
        <f>+('Tabla M'!N62-'Tabla M'!N64)/'Tabla M'!M62-(13/24)*(1-'Tabla M'!M64/'Tabla M'!M62)</f>
        <v>1.8682745589970979</v>
      </c>
      <c r="D45" s="36">
        <f>+('Tabla M'!N62-'Tabla M'!N65)/'Tabla M'!M62-(13/24)*(1-'Tabla M'!M65/'Tabla M'!M62)</f>
        <v>2.7122011247351172</v>
      </c>
      <c r="E45" s="36">
        <f>('Tabla M'!N62-'Tabla M'!N66)/'Tabla M'!M62-(13/24)*(1-'Tabla M'!M66/'Tabla M'!M62)</f>
        <v>3.500135344585853</v>
      </c>
      <c r="F45" s="36">
        <f>('Tabla M'!N62-'Tabla M'!N67)/'Tabla M'!M62-(13/24)*(1-'Tabla M'!M67/'Tabla M'!M62)</f>
        <v>4.2349998545584926</v>
      </c>
      <c r="G45" s="36">
        <f>('Tabla M'!N62-'Tabla M'!N68)/'Tabla M'!M62-(13/24)*(1-'Tabla M'!M68/'Tabla M'!M62)</f>
        <v>4.9195771101871619</v>
      </c>
      <c r="H45" s="36">
        <f>+('Tabla M'!N62-'Tabla M'!N$70)/'Tabla M'!M62-(1-13/24)*(1-'Tabla M'!M$70/'Tabla M'!M62)</f>
        <v>6.1840420481019498</v>
      </c>
      <c r="I45" s="36">
        <f>+('Tabla M'!N62-'Tabla M'!N$71)/'Tabla M'!M62-(1-13/24)*(1-'Tabla M'!M$71/'Tabla M'!M62)</f>
        <v>6.7366409159537639</v>
      </c>
      <c r="J45" s="83">
        <f>+('Tabla M'!N62)/'Tabla M'!M62-(1-13/24)</f>
        <v>11.885366245589724</v>
      </c>
      <c r="K45" s="43"/>
      <c r="L45" s="9">
        <f t="shared" si="1"/>
        <v>56</v>
      </c>
      <c r="M45" s="36">
        <f>+('Tabla M'!AD62-'Tabla M'!AD63)/'Tabla M'!AC62-(1-13/24)*(1-'Tabla M'!AC63/'Tabla M'!AC62)</f>
        <v>0.97828998397435185</v>
      </c>
      <c r="N45" s="36">
        <f>+('Tabla M'!AD62-'Tabla M'!AD64)/'Tabla M'!AC62-(1-13/24)*(1-'Tabla M'!AC64/'Tabla M'!AC62)</f>
        <v>1.9099147972678545</v>
      </c>
      <c r="O45" s="36">
        <f>+('Tabla M'!AD62-'Tabla M'!AD65)/'Tabla M'!AC62-(1-13/24)*(1-'Tabla M'!AC65/'Tabla M'!AC62)</f>
        <v>2.7963753344508318</v>
      </c>
      <c r="P45" s="36">
        <f>+('Tabla M'!AD62-'Tabla M'!AD66)/'Tabla M'!AC62-(1-13/24)*(1-'Tabla M'!AC66/'Tabla M'!AC62)</f>
        <v>3.6390664450134143</v>
      </c>
      <c r="Q45" s="36">
        <f>+('Tabla M'!AD62-'Tabla M'!AD67)/'Tabla M'!AC62-(1-13/24)*(1-'Tabla M'!AC67/'Tabla M'!AC62)</f>
        <v>4.4392530672711388</v>
      </c>
      <c r="R45" s="36">
        <f>+('Tabla M'!AD62-'Tabla M'!AD68)/'Tabla M'!AC62-(1-13/24)*(1-'Tabla M'!AC68/'Tabla M'!AC62)</f>
        <v>5.1981167396614287</v>
      </c>
      <c r="S45" s="36">
        <f>+('Tabla M'!AD62-'Tabla M'!AD$70)/'Tabla M'!AC62-(1-13/24)*(1-'Tabla M'!AC$70/'Tabla M'!AC62)</f>
        <v>6.5963930899586849</v>
      </c>
      <c r="T45" s="36">
        <f>+('Tabla M'!AD62-'Tabla M'!AD$71)/'Tabla M'!AC62-(1-13/24)*(1-'Tabla M'!AC$71/'Tabla M'!AC62)</f>
        <v>7.2379599054134331</v>
      </c>
      <c r="U45" s="83">
        <f>+('Tabla M'!AD62)/'Tabla M'!AC62-(1-13/24)</f>
        <v>13.893765609988673</v>
      </c>
      <c r="W45" s="29"/>
    </row>
    <row r="46" spans="1:23" x14ac:dyDescent="0.2">
      <c r="A46" s="9">
        <f t="shared" si="2"/>
        <v>57</v>
      </c>
      <c r="B46" s="36">
        <f>+('Tabla M'!N63-'Tabla M'!N64)/'Tabla M'!M63-(13/24)*(1-'Tabla M'!M64/'Tabla M'!M63)</f>
        <v>0.96482713906199891</v>
      </c>
      <c r="C46" s="36">
        <f>+('Tabla M'!N63-'Tabla M'!N65)/'Tabla M'!M63-(13/24)*(1-'Tabla M'!M65/'Tabla M'!M63)</f>
        <v>1.8665456792626116</v>
      </c>
      <c r="D46" s="36">
        <f>+('Tabla M'!N63-'Tabla M'!N66)/'Tabla M'!M63-(13/24)*(1-'Tabla M'!M66/'Tabla M'!M63)</f>
        <v>2.7084375254762474</v>
      </c>
      <c r="E46" s="36">
        <f>('Tabla M'!N63-'Tabla M'!N67)/'Tabla M'!M63-(13/24)*(1-'Tabla M'!M67/'Tabla M'!M63)</f>
        <v>3.4936254554216486</v>
      </c>
      <c r="F46" s="36">
        <f>('Tabla M'!N63-'Tabla M'!N68)/'Tabla M'!M63-(13/24)*(1-'Tabla M'!M68/'Tabla M'!M63)</f>
        <v>4.2250824668029603</v>
      </c>
      <c r="G46" s="36">
        <f>('Tabla M'!N63-'Tabla M'!N69)/'Tabla M'!M63-(13/24)*(1-'Tabla M'!M69/'Tabla M'!M63)</f>
        <v>4.9056406595532707</v>
      </c>
      <c r="H46" s="36">
        <f>+('Tabla M'!N63-'Tabla M'!N$70)/'Tabla M'!M63-(1-13/24)*(1-'Tabla M'!M$70/'Tabla M'!M63)</f>
        <v>5.5704311335872623</v>
      </c>
      <c r="I46" s="36">
        <f>+('Tabla M'!N63-'Tabla M'!N$71)/'Tabla M'!M63-(1-13/24)*(1-'Tabla M'!M$71/'Tabla M'!M63)</f>
        <v>6.1608718954562667</v>
      </c>
      <c r="J46" s="83">
        <f>+('Tabla M'!N63)/'Tabla M'!M63-(1-13/24)</f>
        <v>11.662181223327922</v>
      </c>
      <c r="K46" s="43"/>
      <c r="L46" s="9">
        <f t="shared" si="1"/>
        <v>57</v>
      </c>
      <c r="M46" s="36">
        <f>+('Tabla M'!AD63-'Tabla M'!AD64)/'Tabla M'!AC63-(1-13/24)*(1-'Tabla M'!AC64/'Tabla M'!AC63)</f>
        <v>0.97794755608974582</v>
      </c>
      <c r="N46" s="36">
        <f>+('Tabla M'!AD63-'Tabla M'!AD65)/'Tabla M'!AC63-(1-13/24)*(1-'Tabla M'!AC65/'Tabla M'!AC63)</f>
        <v>1.9084851539918113</v>
      </c>
      <c r="O46" s="36">
        <f>+('Tabla M'!AD63-'Tabla M'!AD66)/'Tabla M'!AC63-(1-13/24)*(1-'Tabla M'!AC66/'Tabla M'!AC63)</f>
        <v>2.7930769986420474</v>
      </c>
      <c r="P46" s="36">
        <f>+('Tabla M'!AD63-'Tabla M'!AD67)/'Tabla M'!AC63-(1-13/24)*(1-'Tabla M'!AC67/'Tabla M'!AC63)</f>
        <v>3.6330509242894276</v>
      </c>
      <c r="Q46" s="36">
        <f>+('Tabla M'!AD63-'Tabla M'!AD68)/'Tabla M'!AC63-(1-13/24)*(1-'Tabla M'!AC68/'Tabla M'!AC63)</f>
        <v>4.4296472184518612</v>
      </c>
      <c r="R46" s="36">
        <f>+('Tabla M'!AD63-'Tabla M'!AD69)/'Tabla M'!AC63-(1-13/24)*(1-'Tabla M'!AC69/'Tabla M'!AC63)</f>
        <v>5.1840597091920566</v>
      </c>
      <c r="S46" s="36">
        <f>+('Tabla M'!AD63-'Tabla M'!AD$70)/'Tabla M'!AC63-(1-13/24)*(1-'Tabla M'!AC$70/'Tabla M'!AC63)</f>
        <v>5.897449406627894</v>
      </c>
      <c r="T46" s="36">
        <f>+('Tabla M'!AD63-'Tabla M'!AD$71)/'Tabla M'!AC63-(1-13/24)*(1-'Tabla M'!AC$71/'Tabla M'!AC63)</f>
        <v>6.5709165473582756</v>
      </c>
      <c r="U46" s="83">
        <f>+('Tabla M'!AD63)/'Tabla M'!AC63-(1-13/24)</f>
        <v>13.557665751242906</v>
      </c>
      <c r="W46" s="29"/>
    </row>
    <row r="47" spans="1:23" x14ac:dyDescent="0.2">
      <c r="A47" s="9">
        <f t="shared" si="2"/>
        <v>58</v>
      </c>
      <c r="B47" s="36">
        <f>+('Tabla M'!N64-'Tabla M'!N65)/'Tabla M'!M64-(13/24)*(1-'Tabla M'!M65/'Tabla M'!M64)</f>
        <v>0.96433731354190733</v>
      </c>
      <c r="C47" s="36">
        <f>+('Tabla M'!N64-'Tabla M'!N66)/'Tabla M'!M64-(13/24)*(1-'Tabla M'!M66/'Tabla M'!M64)</f>
        <v>1.864693339369957</v>
      </c>
      <c r="D47" s="36">
        <f>+('Tabla M'!N64-'Tabla M'!N67)/'Tabla M'!M64-(13/24)*(1-'Tabla M'!M67/'Tabla M'!M64)</f>
        <v>2.7044077127936439</v>
      </c>
      <c r="E47" s="36">
        <f>('Tabla M'!N64-'Tabla M'!N68)/'Tabla M'!M64-(13/24)*(1-'Tabla M'!M68/'Tabla M'!M64)</f>
        <v>3.4866598878125994</v>
      </c>
      <c r="F47" s="36">
        <f>('Tabla M'!N64-'Tabla M'!N69)/'Tabla M'!M64-(13/24)*(1-'Tabla M'!M69/'Tabla M'!M64)</f>
        <v>4.2144786361769828</v>
      </c>
      <c r="G47" s="36">
        <f>('Tabla M'!N64-'Tabla M'!N70)/'Tabla M'!M64-(13/24)*(1-'Tabla M'!M70/'Tabla M'!M64)</f>
        <v>4.8907510674716406</v>
      </c>
      <c r="H47" s="36">
        <f>+('Tabla M'!N64-'Tabla M'!N$70)/'Tabla M'!M64-(1-13/24)*(1-'Tabla M'!M$70/'Tabla M'!M64)</f>
        <v>4.9196477109361094</v>
      </c>
      <c r="I47" s="36">
        <f>+('Tabla M'!N64-'Tabla M'!N$71)/'Tabla M'!M64-(1-13/24)*(1-'Tabla M'!M$71/'Tabla M'!M64)</f>
        <v>5.5510909304353087</v>
      </c>
      <c r="J47" s="83">
        <f>+('Tabla M'!N64)/'Tabla M'!M64-(1-13/24)</f>
        <v>11.434432152434043</v>
      </c>
      <c r="K47" s="43"/>
      <c r="L47" s="9">
        <f t="shared" si="1"/>
        <v>58</v>
      </c>
      <c r="M47" s="36">
        <f>+('Tabla M'!AD64-'Tabla M'!AD65)/'Tabla M'!AC64-(1-13/24)*(1-'Tabla M'!AC65/'Tabla M'!AC64)</f>
        <v>0.97757295673076849</v>
      </c>
      <c r="N47" s="36">
        <f>+('Tabla M'!AD64-'Tabla M'!AD66)/'Tabla M'!AC64-(1-13/24)*(1-'Tabla M'!AC66/'Tabla M'!AC64)</f>
        <v>1.906877766148761</v>
      </c>
      <c r="O47" s="36">
        <f>+('Tabla M'!AD64-'Tabla M'!AD67)/'Tabla M'!AC64-(1-13/24)*(1-'Tabla M'!AC67/'Tabla M'!AC64)</f>
        <v>2.7893093797913946</v>
      </c>
      <c r="P47" s="36">
        <f>+('Tabla M'!AD64-'Tabla M'!AD68)/'Tabla M'!AC64-(1-13/24)*(1-'Tabla M'!AC68/'Tabla M'!AC64)</f>
        <v>3.6261707772898126</v>
      </c>
      <c r="Q47" s="36">
        <f>+('Tabla M'!AD64-'Tabla M'!AD69)/'Tabla M'!AC64-(1-13/24)*(1-'Tabla M'!AC69/'Tabla M'!AC64)</f>
        <v>4.4187161304600924</v>
      </c>
      <c r="R47" s="36">
        <f>+('Tabla M'!AD64-'Tabla M'!AD70)/'Tabla M'!AC64-(1-13/24)*(1-'Tabla M'!AC70/'Tabla M'!AC64)</f>
        <v>5.1681651343433472</v>
      </c>
      <c r="S47" s="36">
        <f>+('Tabla M'!AD64-'Tabla M'!AD$70)/'Tabla M'!AC64-(1-13/24)*(1-'Tabla M'!AC$70/'Tabla M'!AC64)</f>
        <v>5.1681651343433472</v>
      </c>
      <c r="T47" s="36">
        <f>+('Tabla M'!AD64-'Tabla M'!AD$71)/'Tabla M'!AC64-(1-13/24)*(1-'Tabla M'!AC$71/'Tabla M'!AC64)</f>
        <v>5.8756736385769459</v>
      </c>
      <c r="U47" s="83">
        <f>+('Tabla M'!AD64)/'Tabla M'!AC64-(1-13/24)</f>
        <v>13.215578111621859</v>
      </c>
      <c r="W47" s="29"/>
    </row>
    <row r="48" spans="1:23" x14ac:dyDescent="0.2">
      <c r="A48" s="9">
        <f t="shared" si="2"/>
        <v>59</v>
      </c>
      <c r="B48" s="36">
        <f>+('Tabla M'!N65-'Tabla M'!N66)/'Tabla M'!M65-(13/24)*(1-'Tabla M'!M66/'Tabla M'!M65)</f>
        <v>0.96381227499930311</v>
      </c>
      <c r="C48" s="36">
        <f>+('Tabla M'!N65-'Tabla M'!N67)/'Tabla M'!M65-(13/24)*(1-'Tabla M'!M67/'Tabla M'!M65)</f>
        <v>1.8627089307469746</v>
      </c>
      <c r="D48" s="36">
        <f>+('Tabla M'!N65-'Tabla M'!N68)/'Tabla M'!M65-(13/24)*(1-'Tabla M'!M68/'Tabla M'!M65)</f>
        <v>2.7000935061817604</v>
      </c>
      <c r="E48" s="36">
        <f>('Tabla M'!N65-'Tabla M'!N69)/'Tabla M'!M65-(13/24)*(1-'Tabla M'!M69/'Tabla M'!M65)</f>
        <v>3.4792082380491647</v>
      </c>
      <c r="F48" s="36">
        <f>('Tabla M'!N65-'Tabla M'!N70)/'Tabla M'!M65-(13/24)*(1-'Tabla M'!M70/'Tabla M'!M65)</f>
        <v>4.2031437167126837</v>
      </c>
      <c r="G48" s="36">
        <f>('Tabla M'!N65-'Tabla M'!N71)/'Tabla M'!M65-(13/24)*(1-'Tabla M'!M71/'Tabla M'!M65)</f>
        <v>4.8748480454206167</v>
      </c>
      <c r="H48" s="36">
        <f>+('Tabla M'!N65-'Tabla M'!N$70)/'Tabla M'!M65-(1-13/24)*(1-'Tabla M'!M$70/'Tabla M'!M65)</f>
        <v>4.2282037132760557</v>
      </c>
      <c r="I48" s="36">
        <f>+('Tabla M'!N65-'Tabla M'!N$71)/'Tabla M'!M65-(1-13/24)*(1-'Tabla M'!M$71/'Tabla M'!M65)</f>
        <v>4.9041504592965426</v>
      </c>
      <c r="J48" s="83">
        <f>+('Tabla M'!N65)/'Tabla M'!M65-(1-13/24)</f>
        <v>11.202144058613799</v>
      </c>
      <c r="K48" s="43"/>
      <c r="L48" s="9">
        <f t="shared" si="1"/>
        <v>59</v>
      </c>
      <c r="M48" s="36">
        <f>+('Tabla M'!AD65-'Tabla M'!AD66)/'Tabla M'!AC65-(1-13/24)*(1-'Tabla M'!AC66/'Tabla M'!AC65)</f>
        <v>0.97711682692307777</v>
      </c>
      <c r="N48" s="36">
        <f>+('Tabla M'!AD65-'Tabla M'!AD67)/'Tabla M'!AC65-(1-13/24)*(1-'Tabla M'!AC67/'Tabla M'!AC65)</f>
        <v>1.904948868208979</v>
      </c>
      <c r="O48" s="36">
        <f>+('Tabla M'!AD65-'Tabla M'!AD68)/'Tabla M'!AC65-(1-13/24)*(1-'Tabla M'!AC68/'Tabla M'!AC65)</f>
        <v>2.7848661407884512</v>
      </c>
      <c r="P48" s="36">
        <f>+('Tabla M'!AD65-'Tabla M'!AD69)/'Tabla M'!AC65-(1-13/24)*(1-'Tabla M'!AC69/'Tabla M'!AC65)</f>
        <v>3.6181873426526412</v>
      </c>
      <c r="Q48" s="36">
        <f>+('Tabla M'!AD65-'Tabla M'!AD70)/'Tabla M'!AC65-(1-13/24)*(1-'Tabla M'!AC70/'Tabla M'!AC65)</f>
        <v>4.4061949212141824</v>
      </c>
      <c r="R48" s="36">
        <f>+('Tabla M'!AD65-'Tabla M'!AD71)/'Tabla M'!AC65-(1-13/24)*(1-'Tabla M'!AC71/'Tabla M'!AC65)</f>
        <v>5.1501041936850607</v>
      </c>
      <c r="S48" s="36">
        <f>+('Tabla M'!AD65-'Tabla M'!AD$70)/'Tabla M'!AC65-(1-13/24)*(1-'Tabla M'!AC$70/'Tabla M'!AC65)</f>
        <v>4.4061949212141824</v>
      </c>
      <c r="T48" s="36">
        <f>+('Tabla M'!AD65-'Tabla M'!AD$71)/'Tabla M'!AC65-(1-13/24)*(1-'Tabla M'!AC$71/'Tabla M'!AC65)</f>
        <v>5.1501041936850607</v>
      </c>
      <c r="U48" s="83">
        <f>+('Tabla M'!AD65)/'Tabla M'!AC65-(1-13/24)</f>
        <v>12.867641105079949</v>
      </c>
      <c r="W48" s="29"/>
    </row>
    <row r="49" spans="1:23" x14ac:dyDescent="0.2">
      <c r="A49" s="9">
        <f t="shared" si="2"/>
        <v>60</v>
      </c>
      <c r="B49" s="36">
        <f>+('Tabla M'!N66-'Tabla M'!N67)/'Tabla M'!M66-(13/24)*(1-'Tabla M'!M67/'Tabla M'!M66)</f>
        <v>0.96324953437607241</v>
      </c>
      <c r="C49" s="36">
        <f>+('Tabla M'!N66-'Tabla M'!N68)/'Tabla M'!M66-(13/24)*(1-'Tabla M'!M68/'Tabla M'!M66)</f>
        <v>1.8605832792773163</v>
      </c>
      <c r="D49" s="36">
        <f>+('Tabla M'!N66-'Tabla M'!N69)/'Tabla M'!M66-(13/24)*(1-'Tabla M'!M69/'Tabla M'!M66)</f>
        <v>2.695475586305192</v>
      </c>
      <c r="E49" s="36">
        <f>('Tabla M'!N66-'Tabla M'!N70)/'Tabla M'!M66-(13/24)*(1-'Tabla M'!M70/'Tabla M'!M66)</f>
        <v>3.4712383041683901</v>
      </c>
      <c r="F49" s="36">
        <f>('Tabla M'!N66-'Tabla M'!N71)/'Tabla M'!M66-(13/24)*(1-'Tabla M'!M71/'Tabla M'!M66)</f>
        <v>4.1910305936703924</v>
      </c>
      <c r="G49" s="36">
        <f>('Tabla M'!N66-'Tabla M'!N72)/'Tabla M'!M66-(13/24)*(1-'Tabla M'!M72/'Tabla M'!M66)</f>
        <v>4.8578682293306903</v>
      </c>
      <c r="H49" s="36">
        <f>+('Tabla M'!N66-'Tabla M'!N$70)/'Tabla M'!M66-(1-13/24)*(1-'Tabla M'!M$70/'Tabla M'!M66)</f>
        <v>3.4921264563440335</v>
      </c>
      <c r="I49" s="36">
        <f>+('Tabla M'!N66-'Tabla M'!N$71)/'Tabla M'!M66-(1-13/24)*(1-'Tabla M'!M$71/'Tabla M'!M66)</f>
        <v>4.2164648819060782</v>
      </c>
      <c r="J49" s="83">
        <f>+('Tabla M'!N66)/'Tabla M'!M66-(1-13/24)</f>
        <v>10.965337917816854</v>
      </c>
      <c r="K49" s="43"/>
      <c r="L49" s="9">
        <f t="shared" si="1"/>
        <v>60</v>
      </c>
      <c r="M49" s="36">
        <f>+('Tabla M'!AD66-'Tabla M'!AD67)/'Tabla M'!AC66-(1-13/24)*(1-'Tabla M'!AC67/'Tabla M'!AC66)</f>
        <v>0.97659018429486943</v>
      </c>
      <c r="N49" s="36">
        <f>+('Tabla M'!AD66-'Tabla M'!AD68)/'Tabla M'!AC66-(1-13/24)*(1-'Tabla M'!AC68/'Tabla M'!AC66)</f>
        <v>1.9027476493913309</v>
      </c>
      <c r="O49" s="36">
        <f>+('Tabla M'!AD66-'Tabla M'!AD69)/'Tabla M'!AC66-(1-13/24)*(1-'Tabla M'!AC69/'Tabla M'!AC66)</f>
        <v>2.7798603916690077</v>
      </c>
      <c r="P49" s="36">
        <f>+('Tabla M'!AD66-'Tabla M'!AD70)/'Tabla M'!AC66-(1-13/24)*(1-'Tabla M'!AC70/'Tabla M'!AC66)</f>
        <v>3.6092782519388691</v>
      </c>
      <c r="Q49" s="36">
        <f>+('Tabla M'!AD66-'Tabla M'!AD71)/'Tabla M'!AC66-(1-13/24)*(1-'Tabla M'!AC71/'Tabla M'!AC66)</f>
        <v>4.3922804130780051</v>
      </c>
      <c r="R49" s="36">
        <f>+('Tabla M'!AD66-'Tabla M'!AD72)/'Tabla M'!AC66-(1-13/24)*(1-'Tabla M'!AC72/'Tabla M'!AC66)</f>
        <v>5.130029611668192</v>
      </c>
      <c r="S49" s="36">
        <f>+('Tabla M'!AD66-'Tabla M'!AD$70)/'Tabla M'!AC66-(1-13/24)*(1-'Tabla M'!AC$70/'Tabla M'!AC66)</f>
        <v>3.6092782519388691</v>
      </c>
      <c r="T49" s="36">
        <f>+('Tabla M'!AD66-'Tabla M'!AD$71)/'Tabla M'!AC66-(1-13/24)*(1-'Tabla M'!AC$71/'Tabla M'!AC66)</f>
        <v>4.3922804130780051</v>
      </c>
      <c r="U49" s="83">
        <f>+('Tabla M'!AD66)/'Tabla M'!AC66-(1-13/24)</f>
        <v>12.515378623995673</v>
      </c>
      <c r="W49" s="29"/>
    </row>
    <row r="50" spans="1:23" x14ac:dyDescent="0.2">
      <c r="A50" s="9">
        <f t="shared" si="2"/>
        <v>61</v>
      </c>
      <c r="B50" s="36">
        <f>+('Tabla M'!N67-'Tabla M'!N68)/'Tabla M'!M67-(13/24)*(1-'Tabla M'!M68/'Tabla M'!M67)</f>
        <v>0.96264643020838236</v>
      </c>
      <c r="C50" s="36">
        <f>+('Tabla M'!N67-'Tabla M'!N69)/'Tabla M'!M67-(13/24)*(1-'Tabla M'!M69/'Tabla M'!M67)</f>
        <v>1.8583066051829429</v>
      </c>
      <c r="D50" s="36">
        <f>+('Tabla M'!N67-'Tabla M'!N70)/'Tabla M'!M67-(13/24)*(1-'Tabla M'!M70/'Tabla M'!M67)</f>
        <v>2.6905334274584698</v>
      </c>
      <c r="E50" s="36">
        <f>('Tabla M'!N67-'Tabla M'!N71)/'Tabla M'!M67-(13/24)*(1-'Tabla M'!M71/'Tabla M'!M67)</f>
        <v>3.4627159982330467</v>
      </c>
      <c r="F50" s="36">
        <f>('Tabla M'!N67-'Tabla M'!N72)/'Tabla M'!M67-(13/24)*(1-'Tabla M'!M72/'Tabla M'!M67)</f>
        <v>4.1780895960103503</v>
      </c>
      <c r="G50" s="36">
        <f>('Tabla M'!N67-'Tabla M'!N73)/'Tabla M'!M67-(13/24)*(1-'Tabla M'!M73/'Tabla M'!M67)</f>
        <v>4.8397451152255249</v>
      </c>
      <c r="H50" s="36">
        <f>+('Tabla M'!N67-'Tabla M'!N$70)/'Tabla M'!M67-(1-13/24)*(1-'Tabla M'!M$70/'Tabla M'!M67)</f>
        <v>2.7068764898176725</v>
      </c>
      <c r="I50" s="36">
        <f>+('Tabla M'!N67-'Tabla M'!N$71)/'Tabla M'!M67-(1-13/24)*(1-'Tabla M'!M$71/'Tabla M'!M67)</f>
        <v>3.4839360884253252</v>
      </c>
      <c r="J50" s="83">
        <f>+('Tabla M'!N67)/'Tabla M'!M67-(1-13/24)</f>
        <v>10.724027718618194</v>
      </c>
      <c r="K50" s="43"/>
      <c r="L50" s="9">
        <f t="shared" si="1"/>
        <v>61</v>
      </c>
      <c r="M50" s="36">
        <f>+('Tabla M'!AD67-'Tabla M'!AD68)/'Tabla M'!AC67-(1-13/24)*(1-'Tabla M'!AC68/'Tabla M'!AC67)</f>
        <v>0.97600801282051264</v>
      </c>
      <c r="N50" s="36">
        <f>+('Tabla M'!AD67-'Tabla M'!AD69)/'Tabla M'!AC67-(1-13/24)*(1-'Tabla M'!AC69/'Tabla M'!AC67)</f>
        <v>1.9003314641472524</v>
      </c>
      <c r="O50" s="36">
        <f>+('Tabla M'!AD67-'Tabla M'!AD70)/'Tabla M'!AC67-(1-13/24)*(1-'Tabla M'!AC70/'Tabla M'!AC67)</f>
        <v>2.7743928501508899</v>
      </c>
      <c r="P50" s="36">
        <f>+('Tabla M'!AD67-'Tabla M'!AD71)/'Tabla M'!AC67-(1-13/24)*(1-'Tabla M'!AC71/'Tabla M'!AC67)</f>
        <v>3.5995402058956065</v>
      </c>
      <c r="Q50" s="36">
        <f>+('Tabla M'!AD67-'Tabla M'!AD72)/'Tabla M'!AC67-(1-13/24)*(1-'Tabla M'!AC72/'Tabla M'!AC67)</f>
        <v>4.3769988524130632</v>
      </c>
      <c r="R50" s="36">
        <f>+('Tabla M'!AD67-'Tabla M'!AD73)/'Tabla M'!AC67-(1-13/24)*(1-'Tabla M'!AC73/'Tabla M'!AC67)</f>
        <v>5.1078724809842377</v>
      </c>
      <c r="S50" s="36">
        <f>+('Tabla M'!AD67-'Tabla M'!AD$70)/'Tabla M'!AC67-(1-13/24)*(1-'Tabla M'!AC$70/'Tabla M'!AC67)</f>
        <v>2.7743928501508899</v>
      </c>
      <c r="T50" s="36">
        <f>+('Tabla M'!AD67-'Tabla M'!AD$71)/'Tabla M'!AC67-(1-13/24)*(1-'Tabla M'!AC$71/'Tabla M'!AC67)</f>
        <v>3.5995402058956065</v>
      </c>
      <c r="U50" s="83">
        <f>+('Tabla M'!AD67)/'Tabla M'!AC67-(1-13/24)</f>
        <v>12.15986524949699</v>
      </c>
      <c r="W50" s="29"/>
    </row>
    <row r="51" spans="1:23" x14ac:dyDescent="0.2">
      <c r="A51" s="9">
        <f t="shared" si="2"/>
        <v>62</v>
      </c>
      <c r="B51" s="36">
        <f>+('Tabla M'!N68-'Tabla M'!N69)/'Tabla M'!M68-(13/24)*(1-'Tabla M'!M69/'Tabla M'!M68)</f>
        <v>0.96200012343672492</v>
      </c>
      <c r="C51" s="36">
        <f>+('Tabla M'!N68-'Tabla M'!N70)/'Tabla M'!M68-(13/24)*(1-'Tabla M'!M70/'Tabla M'!M68)</f>
        <v>1.8558684991062695</v>
      </c>
      <c r="D51" s="36">
        <f>+('Tabla M'!N68-'Tabla M'!N71)/'Tabla M'!M68-(13/24)*(1-'Tabla M'!M71/'Tabla M'!M68)</f>
        <v>2.6852452528755539</v>
      </c>
      <c r="E51" s="36">
        <f>('Tabla M'!N68-'Tabla M'!N72)/'Tabla M'!M68-(13/24)*(1-'Tabla M'!M72/'Tabla M'!M68)</f>
        <v>3.4536052945450266</v>
      </c>
      <c r="F51" s="36">
        <f>('Tabla M'!N68-'Tabla M'!N73)/'Tabla M'!M68-(13/24)*(1-'Tabla M'!M73/'Tabla M'!M68)</f>
        <v>4.1642684555766838</v>
      </c>
      <c r="G51" s="36">
        <f>('Tabla M'!N68-'Tabla M'!N74)/'Tabla M'!M68-(13/24)*(1-'Tabla M'!M74/'Tabla M'!M68)</f>
        <v>4.8204090573037091</v>
      </c>
      <c r="H51" s="36">
        <f>+('Tabla M'!N68-'Tabla M'!N$70)/'Tabla M'!M68-(1-13/24)*(1-'Tabla M'!M$70/'Tabla M'!M68)</f>
        <v>1.8672497118175109</v>
      </c>
      <c r="I51" s="36">
        <f>+('Tabla M'!N68-'Tabla M'!N$71)/'Tabla M'!M68-(1-13/24)*(1-'Tabla M'!M$71/'Tabla M'!M68)</f>
        <v>2.701864726155383</v>
      </c>
      <c r="J51" s="83">
        <f>+('Tabla M'!N68)/'Tabla M'!M68-(1-13/24)</f>
        <v>10.478217004112329</v>
      </c>
      <c r="K51" s="43"/>
      <c r="L51" s="9">
        <f t="shared" si="1"/>
        <v>62</v>
      </c>
      <c r="M51" s="36">
        <f>+('Tabla M'!AD68-'Tabla M'!AD69)/'Tabla M'!AC68-(1-13/24)*(1-'Tabla M'!AC69/'Tabla M'!AC68)</f>
        <v>0.97538088942307877</v>
      </c>
      <c r="N51" s="36">
        <f>+('Tabla M'!AD68-'Tabla M'!AD70)/'Tabla M'!AC68-(1-13/24)*(1-'Tabla M'!AC70/'Tabla M'!AC68)</f>
        <v>1.8977233560854667</v>
      </c>
      <c r="O51" s="36">
        <f>+('Tabla M'!AD68-'Tabla M'!AD71)/'Tabla M'!AC68-(1-13/24)*(1-'Tabla M'!AC71/'Tabla M'!AC68)</f>
        <v>2.7684498973153313</v>
      </c>
      <c r="P51" s="36">
        <f>+('Tabla M'!AD68-'Tabla M'!AD72)/'Tabla M'!AC68-(1-13/24)*(1-'Tabla M'!AC72/'Tabla M'!AC68)</f>
        <v>3.5888535179758252</v>
      </c>
      <c r="Q51" s="36">
        <f>+('Tabla M'!AD68-'Tabla M'!AD73)/'Tabla M'!AC68-(1-13/24)*(1-'Tabla M'!AC73/'Tabla M'!AC68)</f>
        <v>4.3600988746400766</v>
      </c>
      <c r="R51" s="36">
        <f>+('Tabla M'!AD68-'Tabla M'!AD74)/'Tabla M'!AC68-(1-13/24)*(1-'Tabla M'!AC74/'Tabla M'!AC68)</f>
        <v>5.0832701771230129</v>
      </c>
      <c r="S51" s="36">
        <f>+('Tabla M'!AD68-'Tabla M'!AD$70)/'Tabla M'!AC68-(1-13/24)*(1-'Tabla M'!AC$70/'Tabla M'!AC68)</f>
        <v>1.8977233560854667</v>
      </c>
      <c r="T51" s="36">
        <f>+('Tabla M'!AD68-'Tabla M'!AD$71)/'Tabla M'!AC68-(1-13/24)*(1-'Tabla M'!AC$71/'Tabla M'!AC68)</f>
        <v>2.7684498973153313</v>
      </c>
      <c r="U51" s="83">
        <f>+('Tabla M'!AD68)/'Tabla M'!AC68-(1-13/24)</f>
        <v>11.801627020316914</v>
      </c>
      <c r="W51" s="29"/>
    </row>
    <row r="52" spans="1:23" x14ac:dyDescent="0.2">
      <c r="A52" s="9">
        <f t="shared" si="2"/>
        <v>63</v>
      </c>
      <c r="B52" s="36">
        <f>+('Tabla M'!N69-'Tabla M'!N70)/'Tabla M'!M69-(13/24)*(1-'Tabla M'!M70/'Tabla M'!M69)</f>
        <v>0.96130758072867695</v>
      </c>
      <c r="C52" s="36">
        <f>+('Tabla M'!N69-'Tabla M'!N71)/'Tabla M'!M69-(13/24)*(1-'Tabla M'!M71/'Tabla M'!M69)</f>
        <v>1.8532578749555577</v>
      </c>
      <c r="D52" s="36">
        <f>+('Tabla M'!N69-'Tabla M'!N72)/'Tabla M'!M69-(13/24)*(1-'Tabla M'!M72/'Tabla M'!M69)</f>
        <v>2.6795879621259431</v>
      </c>
      <c r="E52" s="36">
        <f>('Tabla M'!N69-'Tabla M'!N73)/'Tabla M'!M69-(13/24)*(1-'Tabla M'!M73/'Tabla M'!M69)</f>
        <v>3.4438681432349529</v>
      </c>
      <c r="F52" s="36">
        <f>('Tabla M'!N69-'Tabla M'!N74)/'Tabla M'!M69-(13/24)*(1-'Tabla M'!M74/'Tabla M'!M69)</f>
        <v>4.1495122309247154</v>
      </c>
      <c r="G52" s="36">
        <f>('Tabla M'!N69-'Tabla M'!N75)/'Tabla M'!M69-(13/24)*(1-'Tabla M'!M75/'Tabla M'!M69)</f>
        <v>4.799787237313236</v>
      </c>
      <c r="H52" s="36">
        <f>+('Tabla M'!N69-'Tabla M'!N$70)/'Tabla M'!M69-(1-13/24)*(1-'Tabla M'!M$70/'Tabla M'!M69)</f>
        <v>0.96726026061657278</v>
      </c>
      <c r="I52" s="36">
        <f>+('Tabla M'!N69-'Tabla M'!N$71)/'Tabla M'!M69-(1-13/24)*(1-'Tabla M'!M$71/'Tabla M'!M69)</f>
        <v>1.864844023630895</v>
      </c>
      <c r="J52" s="83">
        <f>+('Tabla M'!N69)/'Tabla M'!M69-(1-13/24)</f>
        <v>10.22789455623005</v>
      </c>
      <c r="K52" s="43"/>
      <c r="L52" s="9">
        <f t="shared" si="1"/>
        <v>63</v>
      </c>
      <c r="M52" s="36">
        <f>+('Tabla M'!AD69-'Tabla M'!AD70)/'Tabla M'!AC69-(1-13/24)*(1-'Tabla M'!AC70/'Tabla M'!AC69)</f>
        <v>0.97469779647435617</v>
      </c>
      <c r="N52" s="36">
        <f>+('Tabla M'!AD69-'Tabla M'!AD71)/'Tabla M'!AC69-(1-13/24)*(1-'Tabla M'!AC71/'Tabla M'!AC69)</f>
        <v>1.894849770111217</v>
      </c>
      <c r="O52" s="36">
        <f>+('Tabla M'!AD69-'Tabla M'!AD72)/'Tabla M'!AC69-(1-13/24)*(1-'Tabla M'!AC72/'Tabla M'!AC69)</f>
        <v>2.7618223211756652</v>
      </c>
      <c r="P52" s="36">
        <f>+('Tabla M'!AD69-'Tabla M'!AD73)/'Tabla M'!AC69-(1-13/24)*(1-'Tabla M'!AC73/'Tabla M'!AC69)</f>
        <v>3.5768462161525054</v>
      </c>
      <c r="Q52" s="36">
        <f>+('Tabla M'!AD69-'Tabla M'!AD74)/'Tabla M'!AC69-(1-13/24)*(1-'Tabla M'!AC74/'Tabla M'!AC69)</f>
        <v>4.3410672083337296</v>
      </c>
      <c r="R52" s="36">
        <f>+('Tabla M'!AD69-'Tabla M'!AD75)/'Tabla M'!AC69-(1-13/24)*(1-'Tabla M'!AC75/'Tabla M'!AC69)</f>
        <v>5.05562449179435</v>
      </c>
      <c r="S52" s="36">
        <f>+('Tabla M'!AD69-'Tabla M'!AD$70)/'Tabla M'!AC69-(1-13/24)*(1-'Tabla M'!AC$70/'Tabla M'!AC69)</f>
        <v>0.97469779647435617</v>
      </c>
      <c r="T52" s="36">
        <f>+('Tabla M'!AD69-'Tabla M'!AD$71)/'Tabla M'!AC69-(1-13/24)*(1-'Tabla M'!AC$71/'Tabla M'!AC69)</f>
        <v>1.894849770111217</v>
      </c>
      <c r="U52" s="83">
        <f>+('Tabla M'!AD69)/'Tabla M'!AC69-(1-13/24)</f>
        <v>11.440781086504815</v>
      </c>
      <c r="W52" s="29"/>
    </row>
    <row r="53" spans="1:23" s="30" customFormat="1" x14ac:dyDescent="0.2">
      <c r="A53" s="87">
        <f t="shared" si="2"/>
        <v>64</v>
      </c>
      <c r="B53" s="83">
        <f>+('Tabla M'!N70-'Tabla M'!N71)/'Tabla M'!M70-(13/24)*(1-'Tabla M'!M71/'Tabla M'!M70)</f>
        <v>0.96056556614612087</v>
      </c>
      <c r="C53" s="83">
        <f>+('Tabla M'!N70-'Tabla M'!N72)/'Tabla M'!M70-(13/24)*(1-'Tabla M'!M72/'Tabla M'!M70)</f>
        <v>1.850462943997643</v>
      </c>
      <c r="D53" s="83">
        <f>+('Tabla M'!N70-'Tabla M'!N73)/'Tabla M'!M70-(13/24)*(1-'Tabla M'!M73/'Tabla M'!M70)</f>
        <v>2.6735370879414719</v>
      </c>
      <c r="E53" s="83">
        <f>('Tabla M'!N70-'Tabla M'!N74)/'Tabla M'!M70-(13/24)*(1-'Tabla M'!M74/'Tabla M'!M70)</f>
        <v>3.4334644257948592</v>
      </c>
      <c r="F53" s="83">
        <f>('Tabla M'!N70-'Tabla M'!N75)/'Tabla M'!M70-(13/24)*(1-'Tabla M'!M75/'Tabla M'!M70)</f>
        <v>4.1337632918921869</v>
      </c>
      <c r="G53" s="83">
        <f>('Tabla M'!N70-'Tabla M'!N76)/'Tabla M'!M70-(13/24)*(1-'Tabla M'!M76/'Tabla M'!M70)</f>
        <v>4.7778037145559926</v>
      </c>
      <c r="H53" s="83">
        <f>+('Tabla M'!N70-'Tabla M'!N$70)/'Tabla M'!M70-(1-13/24)*(1-'Tabla M'!M$70/'Tabla M'!M70)</f>
        <v>0</v>
      </c>
      <c r="I53" s="83">
        <f>+('Tabla M'!N70-'Tabla M'!N$71)/'Tabla M'!M70-(1-13/24)*(1-'Tabla M'!M$71/'Tabla M'!M70)</f>
        <v>0.96663240212364099</v>
      </c>
      <c r="J53" s="83">
        <f>+('Tabla M'!N70)/'Tabla M'!M70-(1-13/24)</f>
        <v>9.9730293073657013</v>
      </c>
      <c r="K53" s="43"/>
      <c r="L53" s="9">
        <f t="shared" si="1"/>
        <v>64</v>
      </c>
      <c r="M53" s="83">
        <f>+('Tabla M'!AD70-'Tabla M'!AD71)/'Tabla M'!AC70-(1-13/24)*(1-'Tabla M'!AC71/'Tabla M'!AC70)</f>
        <v>0.97391686698718327</v>
      </c>
      <c r="N53" s="83">
        <f>+('Tabla M'!AD70-'Tabla M'!AD72)/'Tabla M'!AC70-(1-13/24)*(1-'Tabla M'!AC72/'Tabla M'!AC70)</f>
        <v>1.8915470138413817</v>
      </c>
      <c r="O53" s="83">
        <f>+('Tabla M'!AD70-'Tabla M'!AD73)/'Tabla M'!AC70-(1-13/24)*(1-'Tabla M'!AC73/'Tabla M'!AC70)</f>
        <v>2.7541931212862325</v>
      </c>
      <c r="P53" s="83">
        <f>+('Tabla M'!AD70-'Tabla M'!AD74)/'Tabla M'!AC70-(1-13/24)*(1-'Tabla M'!AC74/'Tabla M'!AC70)</f>
        <v>3.5630678894934986</v>
      </c>
      <c r="Q53" s="83">
        <f>+('Tabla M'!AD70-'Tabla M'!AD75)/'Tabla M'!AC70-(1-13/24)*(1-'Tabla M'!AC75/'Tabla M'!AC70)</f>
        <v>4.3193770761599666</v>
      </c>
      <c r="R53" s="83">
        <f>+('Tabla M'!AD70-'Tabla M'!AD76)/'Tabla M'!AC70-(1-13/24)*(1-'Tabla M'!AC76/'Tabla M'!AC70)</f>
        <v>5.0243293104038731</v>
      </c>
      <c r="S53" s="83">
        <f>+('Tabla M'!AD70-'Tabla M'!AD$70)/'Tabla M'!AC70-(1-13/24)*(1-'Tabla M'!AC$70/'Tabla M'!AC70)</f>
        <v>0</v>
      </c>
      <c r="T53" s="83">
        <f>+('Tabla M'!AD70-'Tabla M'!AD$71)/'Tabla M'!AC70-(1-13/24)*(1-'Tabla M'!AC$71/'Tabla M'!AC70)</f>
        <v>0.97391686698718327</v>
      </c>
      <c r="U53" s="83">
        <f>+('Tabla M'!AD70)/'Tabla M'!AC70-(1-13/24)</f>
        <v>11.077621240288828</v>
      </c>
      <c r="W53" s="40"/>
    </row>
    <row r="54" spans="1:23" s="30" customFormat="1" x14ac:dyDescent="0.2">
      <c r="A54" s="87">
        <f t="shared" si="2"/>
        <v>65</v>
      </c>
      <c r="B54" s="83">
        <f>+('Tabla M'!N71-'Tabla M'!N72)/'Tabla M'!M71-(13/24)*(1-'Tabla M'!M72/'Tabla M'!M71)</f>
        <v>0.95977062968780702</v>
      </c>
      <c r="C54" s="83">
        <f>+('Tabla M'!N71-'Tabla M'!N73)/'Tabla M'!M71-(13/24)*(1-'Tabla M'!M73/'Tabla M'!M71)</f>
        <v>1.8474711770474657</v>
      </c>
      <c r="D54" s="83">
        <f>+('Tabla M'!N71-'Tabla M'!N74)/'Tabla M'!M71-(13/24)*(1-'Tabla M'!M74/'Tabla M'!M71)</f>
        <v>2.6670667368516843</v>
      </c>
      <c r="E54" s="83">
        <f>('Tabla M'!N71-'Tabla M'!N75)/'Tabla M'!M71-(13/24)*(1-'Tabla M'!M75/'Tabla M'!M71)</f>
        <v>3.4223518971547775</v>
      </c>
      <c r="F54" s="83">
        <f>('Tabla M'!N71-'Tabla M'!N76)/'Tabla M'!M71-(13/24)*(1-'Tabla M'!M76/'Tabla M'!M71)</f>
        <v>4.1169612952595287</v>
      </c>
      <c r="G54" s="83">
        <f>('Tabla M'!N71-'Tabla M'!N77)/'Tabla M'!M71-(13/24)*(1-'Tabla M'!M77/'Tabla M'!M71)</f>
        <v>4.7543794785249904</v>
      </c>
      <c r="H54" s="32"/>
      <c r="I54" s="83">
        <f>+('Tabla M'!N71-'Tabla M'!N$71)/'Tabla M'!M71-(1-13/24)*(1-'Tabla M'!M$71/'Tabla M'!M71)</f>
        <v>0</v>
      </c>
      <c r="J54" s="83">
        <f>+('Tabla M'!N71)/'Tabla M'!M71-(1-13/24)</f>
        <v>9.713564107618641</v>
      </c>
      <c r="L54" s="9">
        <f t="shared" si="1"/>
        <v>65</v>
      </c>
      <c r="M54" s="83">
        <f>+('Tabla M'!AD71-'Tabla M'!AD72)/'Tabla M'!AC71-(1-13/24)*(1-'Tabla M'!AC72/'Tabla M'!AC71)</f>
        <v>0.97300240384615488</v>
      </c>
      <c r="N54" s="83">
        <f>+('Tabla M'!AD71-'Tabla M'!AD73)/'Tabla M'!AC71-(1-13/24)*(1-'Tabla M'!AC73/'Tabla M'!AC71)</f>
        <v>1.8877028843064301</v>
      </c>
      <c r="O54" s="83">
        <f>+('Tabla M'!AD71-'Tabla M'!AD74)/'Tabla M'!AC71-(1-13/24)*(1-'Tabla M'!AC74/'Tabla M'!AC71)</f>
        <v>2.7453873191239611</v>
      </c>
      <c r="P54" s="83">
        <f>+('Tabla M'!AD71-'Tabla M'!AD75)/'Tabla M'!AC71-(1-13/24)*(1-'Tabla M'!AC75/'Tabla M'!AC71)</f>
        <v>3.547334224639402</v>
      </c>
      <c r="Q54" s="83">
        <f>+('Tabla M'!AD71-'Tabla M'!AD76)/'Tabla M'!AC71-(1-13/24)*(1-'Tabla M'!AC76/'Tabla M'!AC71)</f>
        <v>4.2948251618841047</v>
      </c>
      <c r="R54" s="83">
        <f>+('Tabla M'!AD71-'Tabla M'!AD77)/'Tabla M'!AC71-(1-13/24)*(1-'Tabla M'!AC77/'Tabla M'!AC71)</f>
        <v>4.9890918895512417</v>
      </c>
      <c r="S54" s="32"/>
      <c r="T54" s="83">
        <f>+('Tabla M'!AD71-'Tabla M'!AD$71)/'Tabla M'!AC71-(1-13/24)*(1-'Tabla M'!AC$71/'Tabla M'!AC71)</f>
        <v>0</v>
      </c>
      <c r="U54" s="83">
        <f>+('Tabla M'!AD71)/'Tabla M'!AC71-(1-13/24)</f>
        <v>10.713388914559534</v>
      </c>
      <c r="W54" s="40"/>
    </row>
    <row r="55" spans="1:23" x14ac:dyDescent="0.2">
      <c r="A55" s="9">
        <f t="shared" si="2"/>
        <v>66</v>
      </c>
      <c r="B55" s="36">
        <f>+('Tabla M'!N72-'Tabla M'!N73)/'Tabla M'!M72-(13/24)*(1-'Tabla M'!M73/'Tabla M'!M72)</f>
        <v>0.95891909114508322</v>
      </c>
      <c r="C55" s="36">
        <f>+('Tabla M'!N72-'Tabla M'!N74)/'Tabla M'!M72-(13/24)*(1-'Tabla M'!M74/'Tabla M'!M72)</f>
        <v>1.844269259793321</v>
      </c>
      <c r="D55" s="36">
        <f>+('Tabla M'!N72-'Tabla M'!N75)/'Tabla M'!M72-(13/24)*(1-'Tabla M'!M75/'Tabla M'!M72)</f>
        <v>2.6601495266551733</v>
      </c>
      <c r="E55" s="36">
        <f>('Tabla M'!N72-'Tabla M'!N76)/'Tabla M'!M72-(13/24)*(1-'Tabla M'!M76/'Tabla M'!M72)</f>
        <v>3.4104861291418858</v>
      </c>
      <c r="F55" s="36">
        <f>('Tabla M'!N72-'Tabla M'!N77)/'Tabla M'!M72-(13/24)*(1-'Tabla M'!M77/'Tabla M'!M72)</f>
        <v>4.0990431732873382</v>
      </c>
      <c r="G55" s="36">
        <f>('Tabla M'!N72-'Tabla M'!N78)/'Tabla M'!M72-(13/24)*(1-'Tabla M'!M78/'Tabla M'!M72)</f>
        <v>4.7290959937872428</v>
      </c>
      <c r="H55" s="19"/>
      <c r="I55" s="19"/>
      <c r="J55" s="83">
        <f>+('Tabla M'!N72)/'Tabla M'!M72-(1-13/24)</f>
        <v>9.4494081728687327</v>
      </c>
      <c r="L55" s="9">
        <f t="shared" si="1"/>
        <v>66</v>
      </c>
      <c r="M55" s="36">
        <f>+('Tabla M'!AD72-'Tabla M'!AD73)/'Tabla M'!AC72-(1-13/24)*(1-'Tabla M'!AC73/'Tabla M'!AC72)</f>
        <v>0.97195220352564171</v>
      </c>
      <c r="N55" s="36">
        <f>+('Tabla M'!AD72-'Tabla M'!AD74)/'Tabla M'!AC72-(1-13/24)*(1-'Tabla M'!AC74/'Tabla M'!AC72)</f>
        <v>1.8833196884656995</v>
      </c>
      <c r="O55" s="36">
        <f>+('Tabla M'!AD72-'Tabla M'!AD75)/'Tabla M'!AC72-(1-13/24)*(1-'Tabla M'!AC75/'Tabla M'!AC72)</f>
        <v>2.7354609943651815</v>
      </c>
      <c r="P55" s="36">
        <f>+('Tabla M'!AD72-'Tabla M'!AD76)/'Tabla M'!AC72-(1-13/24)*(1-'Tabla M'!AC76/'Tabla M'!AC72)</f>
        <v>3.5297378960290451</v>
      </c>
      <c r="Q55" s="36">
        <f>+('Tabla M'!AD72-'Tabla M'!AD77)/'Tabla M'!AC72-(1-13/24)*(1-'Tabla M'!AC77/'Tabla M'!AC72)</f>
        <v>4.2674592487619707</v>
      </c>
      <c r="R55" s="36">
        <f>+('Tabla M'!AD72-'Tabla M'!AD78)/'Tabla M'!AC72-(1-13/24)*(1-'Tabla M'!AC78/'Tabla M'!AC72)</f>
        <v>4.9499784262453073</v>
      </c>
      <c r="S55" s="19"/>
      <c r="T55" s="19"/>
      <c r="U55" s="83">
        <f>+('Tabla M'!AD72)/'Tabla M'!AC72-(1-13/24)</f>
        <v>10.350043904552708</v>
      </c>
      <c r="W55" s="29"/>
    </row>
    <row r="56" spans="1:23" x14ac:dyDescent="0.2">
      <c r="A56" s="9">
        <f t="shared" si="2"/>
        <v>67</v>
      </c>
      <c r="B56" s="36">
        <f>+('Tabla M'!N73-'Tabla M'!N74)/'Tabla M'!M73-(13/24)*(1-'Tabla M'!M74/'Tabla M'!M73)</f>
        <v>0.95800702916683822</v>
      </c>
      <c r="C56" s="36">
        <f>+('Tabla M'!N73-'Tabla M'!N75)/'Tabla M'!M73-(13/24)*(1-'Tabla M'!M75/'Tabla M'!M73)</f>
        <v>1.840843062061658</v>
      </c>
      <c r="D56" s="36">
        <f>+('Tabla M'!N73-'Tabla M'!N76)/'Tabla M'!M73-(13/24)*(1-'Tabla M'!M76/'Tabla M'!M73)</f>
        <v>2.6527565454249116</v>
      </c>
      <c r="E56" s="36">
        <f>('Tabla M'!N73-'Tabla M'!N77)/'Tabla M'!M73-(13/24)*(1-'Tabla M'!M77/'Tabla M'!M73)</f>
        <v>3.3978204891985189</v>
      </c>
      <c r="F56" s="36">
        <f>('Tabla M'!N73-'Tabla M'!N78)/'Tabla M'!M73-(13/24)*(1-'Tabla M'!M78/'Tabla M'!M73)</f>
        <v>4.0795790206357196</v>
      </c>
      <c r="G56" s="36">
        <f>('Tabla M'!N73-'Tabla M'!N79)/'Tabla M'!M73-(13/24)*(1-'Tabla M'!M79/'Tabla M'!M73)</f>
        <v>4.7011710932829081</v>
      </c>
      <c r="H56" s="19"/>
      <c r="I56" s="19"/>
      <c r="J56" s="83">
        <f>+('Tabla M'!N73)/'Tabla M'!M73-(1-13/24)</f>
        <v>9.1804280055525993</v>
      </c>
      <c r="L56" s="9">
        <f t="shared" si="1"/>
        <v>67</v>
      </c>
      <c r="M56" s="36">
        <f>+('Tabla M'!AD73-'Tabla M'!AD74)/'Tabla M'!AC73-(1-13/24)*(1-'Tabla M'!AC74/'Tabla M'!AC73)</f>
        <v>0.97077419871794857</v>
      </c>
      <c r="N56" s="36">
        <f>+('Tabla M'!AD73-'Tabla M'!AD75)/'Tabla M'!AC73-(1-13/24)*(1-'Tabla M'!AC75/'Tabla M'!AC73)</f>
        <v>1.8784616103260603</v>
      </c>
      <c r="O56" s="36">
        <f>+('Tabla M'!AD73-'Tabla M'!AD76)/'Tabla M'!AC73-(1-13/24)*(1-'Tabla M'!AC76/'Tabla M'!AC73)</f>
        <v>2.7245127757608536</v>
      </c>
      <c r="P56" s="36">
        <f>+('Tabla M'!AD73-'Tabla M'!AD77)/'Tabla M'!AC73-(1-13/24)*(1-'Tabla M'!AC77/'Tabla M'!AC73)</f>
        <v>3.5103218669459864</v>
      </c>
      <c r="Q56" s="36">
        <f>+('Tabla M'!AD73-'Tabla M'!AD78)/'Tabla M'!AC73-(1-13/24)*(1-'Tabla M'!AC78/'Tabla M'!AC73)</f>
        <v>4.2373304760742769</v>
      </c>
      <c r="R56" s="36">
        <f>+('Tabla M'!AD73-'Tabla M'!AD79)/'Tabla M'!AC73-(1-13/24)*(1-'Tabla M'!AC79/'Tabla M'!AC73)</f>
        <v>4.9072390114557312</v>
      </c>
      <c r="S56" s="19"/>
      <c r="T56" s="19"/>
      <c r="U56" s="83">
        <f>+('Tabla M'!AD73)/'Tabla M'!AC73-(1-13/24)</f>
        <v>9.9893946262157698</v>
      </c>
      <c r="W56" s="29"/>
    </row>
    <row r="57" spans="1:23" x14ac:dyDescent="0.2">
      <c r="A57" s="9">
        <f t="shared" si="2"/>
        <v>68</v>
      </c>
      <c r="B57" s="36">
        <f>+('Tabla M'!N74-'Tabla M'!N75)/'Tabla M'!M74-(13/24)*(1-'Tabla M'!M75/'Tabla M'!M74)</f>
        <v>0.95703026823069726</v>
      </c>
      <c r="C57" s="36">
        <f>+('Tabla M'!N74-'Tabla M'!N76)/'Tabla M'!M74-(13/24)*(1-'Tabla M'!M76/'Tabla M'!M74)</f>
        <v>1.8371776000238791</v>
      </c>
      <c r="D57" s="36">
        <f>+('Tabla M'!N74-'Tabla M'!N77)/'Tabla M'!M74-(13/24)*(1-'Tabla M'!M77/'Tabla M'!M74)</f>
        <v>2.6448573042840113</v>
      </c>
      <c r="E57" s="36">
        <f>('Tabla M'!N74-'Tabla M'!N78)/'Tabla M'!M74-(13/24)*(1-'Tabla M'!M78/'Tabla M'!M74)</f>
        <v>3.3839113595092858</v>
      </c>
      <c r="F57" s="36">
        <f>('Tabla M'!N74-'Tabla M'!N79)/'Tabla M'!M74-(13/24)*(1-'Tabla M'!M79/'Tabla M'!M74)</f>
        <v>4.0577425193736989</v>
      </c>
      <c r="G57" s="36">
        <f>('Tabla M'!N74-'Tabla M'!N80)/'Tabla M'!M74-(13/24)*(1-'Tabla M'!M80/'Tabla M'!M74)</f>
        <v>4.6697107411623087</v>
      </c>
      <c r="H57" s="19"/>
      <c r="I57" s="19"/>
      <c r="J57" s="83">
        <f>+('Tabla M'!N74)/'Tabla M'!M74-(1-13/24)</f>
        <v>8.9064363104992328</v>
      </c>
      <c r="L57" s="9">
        <f t="shared" si="1"/>
        <v>68</v>
      </c>
      <c r="M57" s="36">
        <f>+('Tabla M'!AD74-'Tabla M'!AD75)/'Tabla M'!AC74-(1-13/24)*(1-'Tabla M'!AC75/'Tabla M'!AC74)</f>
        <v>0.96950849358974434</v>
      </c>
      <c r="N57" s="36">
        <f>+('Tabla M'!AD74-'Tabla M'!AD76)/'Tabla M'!AC74-(1-13/24)*(1-'Tabla M'!AC76/'Tabla M'!AC74)</f>
        <v>1.8731827986540006</v>
      </c>
      <c r="O57" s="36">
        <f>+('Tabla M'!AD74-'Tabla M'!AD77)/'Tabla M'!AC74-(1-13/24)*(1-'Tabla M'!AC77/'Tabla M'!AC74)</f>
        <v>2.7125120418504975</v>
      </c>
      <c r="P57" s="36">
        <f>+('Tabla M'!AD74-'Tabla M'!AD78)/'Tabla M'!AC74-(1-13/24)*(1-'Tabla M'!AC78/'Tabla M'!AC74)</f>
        <v>3.4890359998218949</v>
      </c>
      <c r="Q57" s="36">
        <f>+('Tabla M'!AD74-'Tabla M'!AD79)/'Tabla M'!AC74-(1-13/24)*(1-'Tabla M'!AC79/'Tabla M'!AC74)</f>
        <v>4.2045708928639014</v>
      </c>
      <c r="R57" s="36">
        <f>+('Tabla M'!AD74-'Tabla M'!AD80)/'Tabla M'!AC74-(1-13/24)*(1-'Tabla M'!AC80/'Tabla M'!AC74)</f>
        <v>4.8613291861406411</v>
      </c>
      <c r="S57" s="19"/>
      <c r="T57" s="19"/>
      <c r="U57" s="83">
        <f>+('Tabla M'!AD74)/'Tabla M'!AC74-(1-13/24)</f>
        <v>9.6328636853411744</v>
      </c>
      <c r="W57" s="29"/>
    </row>
    <row r="58" spans="1:23" x14ac:dyDescent="0.2">
      <c r="A58" s="9">
        <f t="shared" si="2"/>
        <v>69</v>
      </c>
      <c r="B58" s="36">
        <f>+('Tabla M'!N75-'Tabla M'!N76)/'Tabla M'!M75-(13/24)*(1-'Tabla M'!M76/'Tabla M'!M75)</f>
        <v>0.9559843624988229</v>
      </c>
      <c r="C58" s="36">
        <f>+('Tabla M'!N75-'Tabla M'!N77)/'Tabla M'!M75-(13/24)*(1-'Tabla M'!M77/'Tabla M'!M75)</f>
        <v>1.8332569954877238</v>
      </c>
      <c r="D58" s="36">
        <f>+('Tabla M'!N75-'Tabla M'!N78)/'Tabla M'!M75-(13/24)*(1-'Tabla M'!M78/'Tabla M'!M75)</f>
        <v>2.6359909177700938</v>
      </c>
      <c r="E58" s="36">
        <f>('Tabla M'!N75-'Tabla M'!N79)/'Tabla M'!M75-(13/24)*(1-'Tabla M'!M79/'Tabla M'!M75)</f>
        <v>3.367882077949389</v>
      </c>
      <c r="F58" s="36">
        <f>('Tabla M'!N75-'Tabla M'!N80)/'Tabla M'!M75-(13/24)*(1-'Tabla M'!M80/'Tabla M'!M75)</f>
        <v>4.0325799407312912</v>
      </c>
      <c r="G58" s="36">
        <f>('Tabla M'!N75-'Tabla M'!N81)/'Tabla M'!M75-(13/24)*(1-'Tabla M'!M81/'Tabla M'!M75)</f>
        <v>4.6336960464967163</v>
      </c>
      <c r="H58" s="19"/>
      <c r="I58" s="19"/>
      <c r="J58" s="83">
        <f>+('Tabla M'!N75)/'Tabla M'!M75-(1-13/24)</f>
        <v>8.6271784742373434</v>
      </c>
      <c r="L58" s="9">
        <f t="shared" si="1"/>
        <v>69</v>
      </c>
      <c r="M58" s="36">
        <f>+('Tabla M'!AD75-'Tabla M'!AD76)/'Tabla M'!AC75-(1-13/24)*(1-'Tabla M'!AC76/'Tabla M'!AC75)</f>
        <v>0.96807752403846115</v>
      </c>
      <c r="N58" s="36">
        <f>+('Tabla M'!AD75-'Tabla M'!AD77)/'Tabla M'!AC75-(1-13/24)*(1-'Tabla M'!AC77/'Tabla M'!AC75)</f>
        <v>1.8672242310469827</v>
      </c>
      <c r="O58" s="36">
        <f>+('Tabla M'!AD75-'Tabla M'!AD78)/'Tabla M'!AC75-(1-13/24)*(1-'Tabla M'!AC78/'Tabla M'!AC75)</f>
        <v>2.6990896347402344</v>
      </c>
      <c r="P58" s="36">
        <f>+('Tabla M'!AD75-'Tabla M'!AD79)/'Tabla M'!AC75-(1-13/24)*(1-'Tabla M'!AC79/'Tabla M'!AC75)</f>
        <v>3.465619394120719</v>
      </c>
      <c r="Q58" s="36">
        <f>+('Tabla M'!AD75-'Tabla M'!AD80)/'Tabla M'!AC75-(1-13/24)*(1-'Tabla M'!AC80/'Tabla M'!AC75)</f>
        <v>4.1691836527081794</v>
      </c>
      <c r="R58" s="36">
        <f>+('Tabla M'!AD75-'Tabla M'!AD81)/'Tabla M'!AC75-(1-13/24)*(1-'Tabla M'!AC81/'Tabla M'!AC75)</f>
        <v>4.8124589274080396</v>
      </c>
      <c r="S58" s="19"/>
      <c r="T58" s="19"/>
      <c r="U58" s="83">
        <f>+('Tabla M'!AD75)/'Tabla M'!AC75-(1-13/24)</f>
        <v>9.2807767100339582</v>
      </c>
      <c r="W58" s="29"/>
    </row>
    <row r="59" spans="1:23" x14ac:dyDescent="0.2">
      <c r="A59" s="9">
        <f t="shared" si="2"/>
        <v>70</v>
      </c>
      <c r="B59" s="36">
        <f>+('Tabla M'!N76-'Tabla M'!N77)/'Tabla M'!M76-(13/24)*(1-'Tabla M'!M77/'Tabla M'!M76)</f>
        <v>0.9548645838547396</v>
      </c>
      <c r="C59" s="36">
        <f>+('Tabla M'!N76-'Tabla M'!N78)/'Tabla M'!M76-(13/24)*(1-'Tabla M'!M78/'Tabla M'!M76)</f>
        <v>1.8285977470958363</v>
      </c>
      <c r="D59" s="36">
        <f>+('Tabla M'!N76-'Tabla M'!N79)/'Tabla M'!M76-(13/24)*(1-'Tabla M'!M79/'Tabla M'!M76)</f>
        <v>2.6252223331273572</v>
      </c>
      <c r="E59" s="36">
        <f>('Tabla M'!N76-'Tabla M'!N80)/'Tabla M'!M76-(13/24)*(1-'Tabla M'!M80/'Tabla M'!M76)</f>
        <v>3.348710590103916</v>
      </c>
      <c r="F59" s="36">
        <f>('Tabla M'!N76-'Tabla M'!N81)/'Tabla M'!M76-(13/24)*(1-'Tabla M'!M81/'Tabla M'!M76)</f>
        <v>4.0029934875704622</v>
      </c>
      <c r="G59" s="36">
        <f>('Tabla M'!N76-'Tabla M'!N82)/'Tabla M'!M76-(13/24)*(1-'Tabla M'!M82/'Tabla M'!M76)</f>
        <v>4.5919683025471381</v>
      </c>
      <c r="H59" s="19"/>
      <c r="I59" s="19"/>
      <c r="J59" s="83">
        <f>+('Tabla M'!N76)/'Tabla M'!M76-(1-13/24)</f>
        <v>8.3423160623787957</v>
      </c>
      <c r="L59" s="9">
        <f t="shared" si="1"/>
        <v>70</v>
      </c>
      <c r="M59" s="36">
        <f>+('Tabla M'!AD76-'Tabla M'!AD77)/'Tabla M'!AC76-(1-13/24)*(1-'Tabla M'!AC77/'Tabla M'!AC76)</f>
        <v>0.96645969551282085</v>
      </c>
      <c r="N59" s="36">
        <f>+('Tabla M'!AD76-'Tabla M'!AD78)/'Tabla M'!AC76-(1-13/24)*(1-'Tabla M'!AC78/'Tabla M'!AC76)</f>
        <v>1.8606011948859704</v>
      </c>
      <c r="O59" s="36">
        <f>+('Tabla M'!AD76-'Tabla M'!AD79)/'Tabla M'!AC76-(1-13/24)*(1-'Tabla M'!AC79/'Tabla M'!AC76)</f>
        <v>2.6845158153566411</v>
      </c>
      <c r="P59" s="36">
        <f>+('Tabla M'!AD76-'Tabla M'!AD80)/'Tabla M'!AC76-(1-13/24)*(1-'Tabla M'!AC80/'Tabla M'!AC76)</f>
        <v>3.4407511369432617</v>
      </c>
      <c r="Q59" s="36">
        <f>+('Tabla M'!AD76-'Tabla M'!AD81)/'Tabla M'!AC76-(1-13/24)*(1-'Tabla M'!AC81/'Tabla M'!AC76)</f>
        <v>4.1321840491381581</v>
      </c>
      <c r="R59" s="36">
        <f>+('Tabla M'!AD76-'Tabla M'!AD82)/'Tabla M'!AC76-(1-13/24)*(1-'Tabla M'!AC82/'Tabla M'!AC76)</f>
        <v>4.7617902615708649</v>
      </c>
      <c r="S59" s="19"/>
      <c r="T59" s="19"/>
      <c r="U59" s="83">
        <f>+('Tabla M'!AD76)/'Tabla M'!AC76-(1-13/24)</f>
        <v>8.9350143436723286</v>
      </c>
      <c r="W59" s="29"/>
    </row>
    <row r="60" spans="1:23" x14ac:dyDescent="0.2">
      <c r="A60" s="9">
        <f t="shared" si="2"/>
        <v>71</v>
      </c>
      <c r="B60" s="36">
        <f>+('Tabla M'!N77-'Tabla M'!N78)/'Tabla M'!M77-(13/24)*(1-'Tabla M'!M78/'Tabla M'!M77)</f>
        <v>0.95315678437549312</v>
      </c>
      <c r="C60" s="36">
        <f>+('Tabla M'!N77-'Tabla M'!N79)/'Tabla M'!M77-(13/24)*(1-'Tabla M'!M79/'Tabla M'!M77)</f>
        <v>1.8221957092111067</v>
      </c>
      <c r="D60" s="36">
        <f>+('Tabla M'!N77-'Tabla M'!N80)/'Tabla M'!M77-(13/24)*(1-'Tabla M'!M80/'Tabla M'!M77)</f>
        <v>2.6114501058224899</v>
      </c>
      <c r="E60" s="36">
        <f>('Tabla M'!N77-'Tabla M'!N81)/'Tabla M'!M77-(13/24)*(1-'Tabla M'!M81/'Tabla M'!M77)</f>
        <v>3.3252082746296963</v>
      </c>
      <c r="F60" s="36">
        <f>('Tabla M'!N77-'Tabla M'!N82)/'Tabla M'!M77-(13/24)*(1-'Tabla M'!M82/'Tabla M'!M77)</f>
        <v>3.9677217608282418</v>
      </c>
      <c r="G60" s="36">
        <f>('Tabla M'!N77-'Tabla M'!N83)/'Tabla M'!M77-(13/24)*(1-'Tabla M'!M83/'Tabla M'!M77)</f>
        <v>4.543211433857147</v>
      </c>
      <c r="H60" s="19"/>
      <c r="I60" s="19"/>
      <c r="J60" s="83">
        <f>+('Tabla M'!N77)/'Tabla M'!M77-(1-13/24)</f>
        <v>8.0514064898372961</v>
      </c>
      <c r="L60" s="9">
        <f t="shared" si="1"/>
        <v>71</v>
      </c>
      <c r="M60" s="36">
        <f>+('Tabla M'!AD77-'Tabla M'!AD78)/'Tabla M'!AC77-(1-13/24)*(1-'Tabla M'!AC78/'Tabla M'!AC77)</f>
        <v>0.96474006410256297</v>
      </c>
      <c r="N60" s="36">
        <f>+('Tabla M'!AD77-'Tabla M'!AD79)/'Tabla M'!AC77-(1-13/24)*(1-'Tabla M'!AC79/'Tabla M'!AC77)</f>
        <v>1.8537083586344274</v>
      </c>
      <c r="O60" s="36">
        <f>+('Tabla M'!AD77-'Tabla M'!AD80)/'Tabla M'!AC77-(1-13/24)*(1-'Tabla M'!AC80/'Tabla M'!AC77)</f>
        <v>2.6696536124176089</v>
      </c>
      <c r="P60" s="36">
        <f>+('Tabla M'!AD77-'Tabla M'!AD81)/'Tabla M'!AC77-(1-13/24)*(1-'Tabla M'!AC81/'Tabla M'!AC77)</f>
        <v>3.4156798649751439</v>
      </c>
      <c r="Q60" s="36">
        <f>+('Tabla M'!AD77-'Tabla M'!AD82)/'Tabla M'!AC77-(1-13/24)*(1-'Tabla M'!AC82/'Tabla M'!AC77)</f>
        <v>4.094997778490546</v>
      </c>
      <c r="R60" s="36">
        <f>+('Tabla M'!AD77-'Tabla M'!AD83)/'Tabla M'!AC77-(1-13/24)*(1-'Tabla M'!AC83/'Tabla M'!AC77)</f>
        <v>4.710715754987663</v>
      </c>
      <c r="S60" s="19"/>
      <c r="T60" s="19"/>
      <c r="U60" s="83">
        <f>+('Tabla M'!AD77)/'Tabla M'!AC77-(1-13/24)</f>
        <v>8.5977263413672969</v>
      </c>
      <c r="W60" s="29"/>
    </row>
    <row r="61" spans="1:23" x14ac:dyDescent="0.2">
      <c r="A61" s="9">
        <f t="shared" si="2"/>
        <v>72</v>
      </c>
      <c r="B61" s="36">
        <f>+('Tabla M'!N78-'Tabla M'!N79)/'Tabla M'!M78-(13/24)*(1-'Tabla M'!M79/'Tabla M'!M78)</f>
        <v>0.95130781822865729</v>
      </c>
      <c r="C61" s="36">
        <f>+('Tabla M'!N78-'Tabla M'!N80)/'Tabla M'!M78-(13/24)*(1-'Tabla M'!M80/'Tabla M'!M78)</f>
        <v>1.8152781843544041</v>
      </c>
      <c r="D61" s="36">
        <f>+('Tabla M'!N78-'Tabla M'!N81)/'Tabla M'!M78-(13/24)*(1-'Tabla M'!M81/'Tabla M'!M78)</f>
        <v>2.5966053572877734</v>
      </c>
      <c r="E61" s="36">
        <f>('Tabla M'!N78-'Tabla M'!N82)/'Tabla M'!M78-(13/24)*(1-'Tabla M'!M82/'Tabla M'!M78)</f>
        <v>3.2999433612254521</v>
      </c>
      <c r="F61" s="36">
        <f>('Tabla M'!N78-'Tabla M'!N83)/'Tabla M'!M78-(13/24)*(1-'Tabla M'!M83/'Tabla M'!M78)</f>
        <v>3.9299126406404215</v>
      </c>
      <c r="G61" s="36">
        <f>('Tabla M'!N78-'Tabla M'!N84)/'Tabla M'!M78-(13/24)*(1-'Tabla M'!M84/'Tabla M'!M78)</f>
        <v>4.4911039720626356</v>
      </c>
      <c r="H61" s="19"/>
      <c r="I61" s="19"/>
      <c r="J61" s="83">
        <f>+('Tabla M'!N78)/'Tabla M'!M78-(1-13/24)</f>
        <v>7.7623274477665207</v>
      </c>
      <c r="L61" s="9">
        <f t="shared" si="1"/>
        <v>72</v>
      </c>
      <c r="M61" s="36">
        <f>+('Tabla M'!AD78-'Tabla M'!AD79)/'Tabla M'!AC78-(1-13/24)*(1-'Tabla M'!AC79/'Tabla M'!AC78)</f>
        <v>0.96305701121794696</v>
      </c>
      <c r="N61" s="36">
        <f>+('Tabla M'!AD78-'Tabla M'!AD80)/'Tabla M'!AC78-(1-13/24)*(1-'Tabla M'!AC80/'Tabla M'!AC78)</f>
        <v>1.8470050690502089</v>
      </c>
      <c r="O61" s="36">
        <f>+('Tabla M'!AD78-'Tabla M'!AD81)/'Tabla M'!AC78-(1-13/24)*(1-'Tabla M'!AC81/'Tabla M'!AC78)</f>
        <v>2.655206911002888</v>
      </c>
      <c r="P61" s="36">
        <f>+('Tabla M'!AD78-'Tabla M'!AD82)/'Tabla M'!AC78-(1-13/24)*(1-'Tabla M'!AC82/'Tabla M'!AC78)</f>
        <v>3.3911407834268439</v>
      </c>
      <c r="Q61" s="36">
        <f>+('Tabla M'!AD78-'Tabla M'!AD83)/'Tabla M'!AC78-(1-13/24)*(1-'Tabla M'!AC83/'Tabla M'!AC78)</f>
        <v>4.0581741499101085</v>
      </c>
      <c r="R61" s="36">
        <f>+('Tabla M'!AD78-'Tabla M'!AD84)/'Tabla M'!AC78-(1-13/24)*(1-'Tabla M'!AC84/'Tabla M'!AC78)</f>
        <v>4.6593984793372725</v>
      </c>
      <c r="S61" s="19"/>
      <c r="T61" s="19"/>
      <c r="U61" s="83">
        <f>+('Tabla M'!AD78)/'Tabla M'!AC78-(1-13/24)</f>
        <v>8.2691373765149336</v>
      </c>
      <c r="W61" s="29"/>
    </row>
    <row r="62" spans="1:23" x14ac:dyDescent="0.2">
      <c r="A62" s="9">
        <f t="shared" si="2"/>
        <v>73</v>
      </c>
      <c r="B62" s="36">
        <f>+('Tabla M'!N79-'Tabla M'!N80)/'Tabla M'!M79-(13/24)*(1-'Tabla M'!M80/'Tabla M'!M79)</f>
        <v>0.94930663281180094</v>
      </c>
      <c r="C62" s="36">
        <f>+('Tabla M'!N79-'Tabla M'!N81)/'Tabla M'!M79-(13/24)*(1-'Tabla M'!M81/'Tabla M'!M79)</f>
        <v>1.8078072211916885</v>
      </c>
      <c r="D62" s="36">
        <f>+('Tabla M'!N79-'Tabla M'!N82)/'Tabla M'!M79-(13/24)*(1-'Tabla M'!M82/'Tabla M'!M79)</f>
        <v>2.5806154776145398</v>
      </c>
      <c r="E62" s="36">
        <f>('Tabla M'!N79-'Tabla M'!N83)/'Tabla M'!M79-(13/24)*(1-'Tabla M'!M83/'Tabla M'!M79)</f>
        <v>3.2728082180878397</v>
      </c>
      <c r="F62" s="36">
        <f>('Tabla M'!N79-'Tabla M'!N84)/'Tabla M'!M79-(13/24)*(1-'Tabla M'!M84/'Tabla M'!M79)</f>
        <v>3.8894296603076022</v>
      </c>
      <c r="G62" s="36">
        <f>('Tabla M'!N79-'Tabla M'!N85)/'Tabla M'!M79-(13/24)*(1-'Tabla M'!M85/'Tabla M'!M79)</f>
        <v>4.4354923431613598</v>
      </c>
      <c r="H62" s="19"/>
      <c r="I62" s="19"/>
      <c r="J62" s="83">
        <f>+('Tabla M'!N79)/'Tabla M'!M79-(1-13/24)</f>
        <v>7.4755281062897874</v>
      </c>
      <c r="L62" s="9">
        <f t="shared" si="1"/>
        <v>73</v>
      </c>
      <c r="M62" s="36">
        <f>+('Tabla M'!AD79-'Tabla M'!AD80)/'Tabla M'!AC79-(1-13/24)*(1-'Tabla M'!AC80/'Tabla M'!AC79)</f>
        <v>0.96144314903846106</v>
      </c>
      <c r="N62" s="36">
        <f>+('Tabla M'!AD79-'Tabla M'!AD81)/'Tabla M'!AC79-(1-13/24)*(1-'Tabla M'!AC81/'Tabla M'!AC79)</f>
        <v>1.8404994658668867</v>
      </c>
      <c r="O62" s="36">
        <f>+('Tabla M'!AD79-'Tabla M'!AD82)/'Tabla M'!AC79-(1-13/24)*(1-'Tabla M'!AC82/'Tabla M'!AC79)</f>
        <v>2.6409521321949616</v>
      </c>
      <c r="P62" s="36">
        <f>+('Tabla M'!AD79-'Tabla M'!AD83)/'Tabla M'!AC79-(1-13/24)*(1-'Tabla M'!AC83/'Tabla M'!AC79)</f>
        <v>3.3664638347243105</v>
      </c>
      <c r="Q62" s="36">
        <f>+('Tabla M'!AD79-'Tabla M'!AD84)/'Tabla M'!AC79-(1-13/24)*(1-'Tabla M'!AC84/'Tabla M'!AC79)</f>
        <v>4.0203970691957407</v>
      </c>
      <c r="R62" s="36">
        <f>+('Tabla M'!AD79-'Tabla M'!AD85)/'Tabla M'!AC79-(1-13/24)*(1-'Tabla M'!AC85/'Tabla M'!AC79)</f>
        <v>4.605915933736215</v>
      </c>
      <c r="S62" s="19"/>
      <c r="T62" s="19"/>
      <c r="U62" s="83">
        <f>+('Tabla M'!AD79)/'Tabla M'!AC79-(1-13/24)</f>
        <v>7.9465991822702255</v>
      </c>
      <c r="W62" s="29"/>
    </row>
    <row r="63" spans="1:23" x14ac:dyDescent="0.2">
      <c r="A63" s="9">
        <f t="shared" si="2"/>
        <v>74</v>
      </c>
      <c r="B63" s="36">
        <f>+('Tabla M'!N80-'Tabla M'!N81)/'Tabla M'!M80-(13/24)*(1-'Tabla M'!M81/'Tabla M'!M80)</f>
        <v>0.94714142812464575</v>
      </c>
      <c r="C63" s="36">
        <f>+('Tabla M'!N80-'Tabla M'!N82)/'Tabla M'!M80-(13/24)*(1-'Tabla M'!M82/'Tabla M'!M80)</f>
        <v>1.799742725738392</v>
      </c>
      <c r="D63" s="36">
        <f>+('Tabla M'!N80-'Tabla M'!N83)/'Tabla M'!M80-(13/24)*(1-'Tabla M'!M83/'Tabla M'!M80)</f>
        <v>2.563404893968948</v>
      </c>
      <c r="E63" s="36">
        <f>('Tabla M'!N80-'Tabla M'!N84)/'Tabla M'!M80-(13/24)*(1-'Tabla M'!M84/'Tabla M'!M80)</f>
        <v>3.2436929698320607</v>
      </c>
      <c r="F63" s="36">
        <f>('Tabla M'!N80-'Tabla M'!N85)/'Tabla M'!M80-(13/24)*(1-'Tabla M'!M85/'Tabla M'!M80)</f>
        <v>3.8461370406738888</v>
      </c>
      <c r="G63" s="36">
        <f>('Tabla M'!N80-'Tabla M'!N86)/'Tabla M'!M80-(13/24)*(1-'Tabla M'!M86/'Tabla M'!M80)</f>
        <v>4.3762291652465031</v>
      </c>
      <c r="H63" s="19"/>
      <c r="I63" s="19"/>
      <c r="J63" s="83">
        <f>+('Tabla M'!N80)/'Tabla M'!M80-(1-13/24)</f>
        <v>7.1914545820559503</v>
      </c>
      <c r="L63" s="9">
        <f t="shared" si="1"/>
        <v>74</v>
      </c>
      <c r="M63" s="36">
        <f>+('Tabla M'!AD80-'Tabla M'!AD81)/'Tabla M'!AC80-(1-13/24)*(1-'Tabla M'!AC81/'Tabla M'!AC80)</f>
        <v>0.95979843750000049</v>
      </c>
      <c r="N63" s="36">
        <f>+('Tabla M'!AD80-'Tabla M'!AD82)/'Tabla M'!AC80-(1-13/24)*(1-'Tabla M'!AC82/'Tabla M'!AC80)</f>
        <v>1.8337734078480572</v>
      </c>
      <c r="O63" s="36">
        <f>+('Tabla M'!AD80-'Tabla M'!AD83)/'Tabla M'!AC80-(1-13/24)*(1-'Tabla M'!AC83/'Tabla M'!AC80)</f>
        <v>2.625924018844175</v>
      </c>
      <c r="P63" s="36">
        <f>+('Tabla M'!AD80-'Tabla M'!AD84)/'Tabla M'!AC80-(1-13/24)*(1-'Tabla M'!AC84/'Tabla M'!AC80)</f>
        <v>3.339921614515287</v>
      </c>
      <c r="Q63" s="36">
        <f>+('Tabla M'!AD80-'Tabla M'!AD85)/'Tabla M'!AC80-(1-13/24)*(1-'Tabla M'!AC85/'Tabla M'!AC80)</f>
        <v>3.9792209182735578</v>
      </c>
      <c r="R63" s="36">
        <f>+('Tabla M'!AD80-'Tabla M'!AD86)/'Tabla M'!AC80-(1-13/24)*(1-'Tabla M'!AC86/'Tabla M'!AC80)</f>
        <v>4.5474307063416761</v>
      </c>
      <c r="S63" s="19"/>
      <c r="T63" s="19"/>
      <c r="U63" s="83">
        <f>+('Tabla M'!AD80)/'Tabla M'!AC80-(1-13/24)</f>
        <v>7.6267489557191839</v>
      </c>
      <c r="W63" s="29"/>
    </row>
    <row r="64" spans="1:23" x14ac:dyDescent="0.2">
      <c r="A64" s="9">
        <f t="shared" si="2"/>
        <v>75</v>
      </c>
      <c r="B64" s="36">
        <f>+('Tabla M'!N81-'Tabla M'!N82)/'Tabla M'!M81-(13/24)*(1-'Tabla M'!M82/'Tabla M'!M81)</f>
        <v>0.94479962135504303</v>
      </c>
      <c r="C64" s="36">
        <f>+('Tabla M'!N81-'Tabla M'!N83)/'Tabla M'!M81-(13/24)*(1-'Tabla M'!M83/'Tabla M'!M81)</f>
        <v>1.7910424424799354</v>
      </c>
      <c r="D64" s="36">
        <f>+('Tabla M'!N81-'Tabla M'!N84)/'Tabla M'!M81-(13/24)*(1-'Tabla M'!M84/'Tabla M'!M81)</f>
        <v>2.5448952905657927</v>
      </c>
      <c r="E64" s="36">
        <f>('Tabla M'!N81-'Tabla M'!N85)/'Tabla M'!M81-(13/24)*(1-'Tabla M'!M85/'Tabla M'!M81)</f>
        <v>3.2124862637580582</v>
      </c>
      <c r="F64" s="36">
        <f>('Tabla M'!N81-'Tabla M'!N86)/'Tabla M'!M81-(13/24)*(1-'Tabla M'!M86/'Tabla M'!M81)</f>
        <v>3.7999013192842672</v>
      </c>
      <c r="G64" s="36">
        <f>('Tabla M'!N81-'Tabla M'!N87)/'Tabla M'!M81-(13/24)*(1-'Tabla M'!M87/'Tabla M'!M81)</f>
        <v>4.3131759892308477</v>
      </c>
      <c r="H64" s="19"/>
      <c r="I64" s="19"/>
      <c r="J64" s="83">
        <f>+('Tabla M'!N81)/'Tabla M'!M81-(1-13/24)</f>
        <v>6.910547199848069</v>
      </c>
      <c r="L64" s="9">
        <f t="shared" si="1"/>
        <v>75</v>
      </c>
      <c r="M64" s="36">
        <f>+('Tabla M'!AD81-'Tabla M'!AD82)/'Tabla M'!AC81-(1-13/24)*(1-'Tabla M'!AC82/'Tabla M'!AC81)</f>
        <v>0.9580038862179483</v>
      </c>
      <c r="N64" s="36">
        <f>+('Tabla M'!AD81-'Tabla M'!AD83)/'Tabla M'!AC81-(1-13/24)*(1-'Tabla M'!AC83/'Tabla M'!AC81)</f>
        <v>1.8263163545967407</v>
      </c>
      <c r="O64" s="36">
        <f>+('Tabla M'!AD81-'Tabla M'!AD84)/'Tabla M'!AC81-(1-13/24)*(1-'Tabla M'!AC84/'Tabla M'!AC81)</f>
        <v>2.6089617330230728</v>
      </c>
      <c r="P64" s="36">
        <f>+('Tabla M'!AD81-'Tabla M'!AD85)/'Tabla M'!AC81-(1-13/24)*(1-'Tabla M'!AC85/'Tabla M'!AC81)</f>
        <v>3.3097269016330451</v>
      </c>
      <c r="Q64" s="36">
        <f>+('Tabla M'!AD81-'Tabla M'!AD86)/'Tabla M'!AC81-(1-13/24)*(1-'Tabla M'!AC86/'Tabla M'!AC81)</f>
        <v>3.9325676048851643</v>
      </c>
      <c r="R64" s="36">
        <f>+('Tabla M'!AD81-'Tabla M'!AD87)/'Tabla M'!AC81-(1-13/24)*(1-'Tabla M'!AC87/'Tabla M'!AC81)</f>
        <v>4.4817420592270336</v>
      </c>
      <c r="S64" s="19"/>
      <c r="T64" s="19"/>
      <c r="U64" s="83">
        <f>+('Tabla M'!AD81)/'Tabla M'!AC81-(1-13/24)</f>
        <v>7.3079489943895792</v>
      </c>
      <c r="W64" s="29"/>
    </row>
    <row r="65" spans="1:23" x14ac:dyDescent="0.2">
      <c r="A65" s="9">
        <f t="shared" si="2"/>
        <v>76</v>
      </c>
      <c r="B65" s="36">
        <f>+('Tabla M'!N82-'Tabla M'!N83)/'Tabla M'!M82-(13/24)*(1-'Tabla M'!M83/'Tabla M'!M82)</f>
        <v>0.94226781874936683</v>
      </c>
      <c r="C65" s="36">
        <f>+('Tabla M'!N82-'Tabla M'!N84)/'Tabla M'!M82-(13/24)*(1-'Tabla M'!M84/'Tabla M'!M82)</f>
        <v>1.7816619750030416</v>
      </c>
      <c r="D65" s="36">
        <f>+('Tabla M'!N82-'Tabla M'!N85)/'Tabla M'!M82-(13/24)*(1-'Tabla M'!M85/'Tabla M'!M82)</f>
        <v>2.5250059354167456</v>
      </c>
      <c r="E65" s="36">
        <f>('Tabla M'!N82-'Tabla M'!N86)/'Tabla M'!M82-(13/24)*(1-'Tabla M'!M86/'Tabla M'!M82)</f>
        <v>3.1790762439074691</v>
      </c>
      <c r="F65" s="36">
        <f>('Tabla M'!N82-'Tabla M'!N87)/'Tabla M'!M82-(13/24)*(1-'Tabla M'!M87/'Tabla M'!M82)</f>
        <v>3.7505932974016067</v>
      </c>
      <c r="G65" s="36">
        <f>('Tabla M'!N82-'Tabla M'!N88)/'Tabla M'!M82-(13/24)*(1-'Tabla M'!M88/'Tabla M'!M82)</f>
        <v>4.2462064458954547</v>
      </c>
      <c r="H65" s="19"/>
      <c r="I65" s="19"/>
      <c r="J65" s="83">
        <f>+('Tabla M'!N82)/'Tabla M'!M82-(1-13/24)</f>
        <v>6.6332378068494435</v>
      </c>
      <c r="L65" s="9">
        <f t="shared" si="1"/>
        <v>76</v>
      </c>
      <c r="M65" s="36">
        <f>+('Tabla M'!AD82-'Tabla M'!AD83)/'Tabla M'!AC82-(1-13/24)*(1-'Tabla M'!AC83/'Tabla M'!AC82)</f>
        <v>0.95589951923077165</v>
      </c>
      <c r="N65" s="36">
        <f>+('Tabla M'!AD82-'Tabla M'!AD84)/'Tabla M'!AC82-(1-13/24)*(1-'Tabla M'!AC84/'Tabla M'!AC82)</f>
        <v>1.817490672427885</v>
      </c>
      <c r="O65" s="36">
        <f>+('Tabla M'!AD82-'Tabla M'!AD85)/'Tabla M'!AC82-(1-13/24)*(1-'Tabla M'!AC85/'Tabla M'!AC82)</f>
        <v>2.588942323949861</v>
      </c>
      <c r="P65" s="36">
        <f>+('Tabla M'!AD82-'Tabla M'!AD86)/'Tabla M'!AC82-(1-13/24)*(1-'Tabla M'!AC86/'Tabla M'!AC82)</f>
        <v>3.2746092358942041</v>
      </c>
      <c r="Q65" s="36">
        <f>+('Tabla M'!AD82-'Tabla M'!AD87)/'Tabla M'!AC82-(1-13/24)*(1-'Tabla M'!AC87/'Tabla M'!AC82)</f>
        <v>3.8791791528266968</v>
      </c>
      <c r="R65" s="36">
        <f>+('Tabla M'!AD82-'Tabla M'!AD88)/'Tabla M'!AC82-(1-13/24)*(1-'Tabla M'!AC88/'Tabla M'!AC82)</f>
        <v>4.4076861553676743</v>
      </c>
      <c r="S65" s="19"/>
      <c r="T65" s="19"/>
      <c r="U65" s="83">
        <f>+('Tabla M'!AD82)/'Tabla M'!AC82-(1-13/24)</f>
        <v>6.9904667928770481</v>
      </c>
      <c r="W65" s="29"/>
    </row>
    <row r="66" spans="1:23" x14ac:dyDescent="0.2">
      <c r="A66" s="9">
        <f t="shared" si="2"/>
        <v>77</v>
      </c>
      <c r="B66" s="36">
        <f>+('Tabla M'!N83-'Tabla M'!N84)/'Tabla M'!M83-(13/24)*(1-'Tabla M'!M84/'Tabla M'!M83)</f>
        <v>0.9395317927105955</v>
      </c>
      <c r="C66" s="36">
        <f>+('Tabla M'!N83-'Tabla M'!N85)/'Tabla M'!M83-(13/24)*(1-'Tabla M'!M85/'Tabla M'!M83)</f>
        <v>1.7715548399582794</v>
      </c>
      <c r="D66" s="36">
        <f>+('Tabla M'!N83-'Tabla M'!N86)/'Tabla M'!M83-(13/24)*(1-'Tabla M'!M86/'Tabla M'!M83)</f>
        <v>2.5036541105056753</v>
      </c>
      <c r="E66" s="36">
        <f>('Tabla M'!N83-'Tabla M'!N87)/'Tabla M'!M83-(13/24)*(1-'Tabla M'!M87/'Tabla M'!M83)</f>
        <v>3.1433517279283887</v>
      </c>
      <c r="F66" s="36">
        <f>('Tabla M'!N83-'Tabla M'!N88)/'Tabla M'!M83-(13/24)*(1-'Tabla M'!M88/'Tabla M'!M83)</f>
        <v>3.6980902931497601</v>
      </c>
      <c r="G66" s="36">
        <f>('Tabla M'!N83-'Tabla M'!N89)/'Tabla M'!M83-(13/24)*(1-'Tabla M'!M89/'Tabla M'!M83)</f>
        <v>4.1752097638793924</v>
      </c>
      <c r="H66" s="19"/>
      <c r="I66" s="19"/>
      <c r="J66" s="83">
        <f>+('Tabla M'!N83)/'Tabla M'!M83-(1-13/24)</f>
        <v>6.359947102765422</v>
      </c>
      <c r="L66" s="9">
        <f t="shared" si="1"/>
        <v>77</v>
      </c>
      <c r="M66" s="36">
        <f>+('Tabla M'!AD83-'Tabla M'!AD84)/'Tabla M'!AC83-(1-13/24)*(1-'Tabla M'!AC84/'Tabla M'!AC83)</f>
        <v>0.95331874999999788</v>
      </c>
      <c r="N66" s="36">
        <f>+('Tabla M'!AD83-'Tabla M'!AD85)/'Tabla M'!AC83-(1-13/24)*(1-'Tabla M'!AC85/'Tabla M'!AC83)</f>
        <v>1.8069014746895022</v>
      </c>
      <c r="O66" s="36">
        <f>+('Tabla M'!AD83-'Tabla M'!AD86)/'Tabla M'!AC83-(1-13/24)*(1-'Tabla M'!AC86/'Tabla M'!AC83)</f>
        <v>2.5655665572934745</v>
      </c>
      <c r="P66" s="36">
        <f>+('Tabla M'!AD83-'Tabla M'!AD87)/'Tabla M'!AC83-(1-13/24)*(1-'Tabla M'!AC87/'Tabla M'!AC83)</f>
        <v>3.2345008138245772</v>
      </c>
      <c r="Q66" s="36">
        <f>+('Tabla M'!AD83-'Tabla M'!AD88)/'Tabla M'!AC83-(1-13/24)*(1-'Tabla M'!AC88/'Tabla M'!AC83)</f>
        <v>3.8192742683325815</v>
      </c>
      <c r="R66" s="36">
        <f>+('Tabla M'!AD83-'Tabla M'!AD89)/'Tabla M'!AC83-(1-13/24)*(1-'Tabla M'!AC89/'Tabla M'!AC83)</f>
        <v>4.3259237461503091</v>
      </c>
      <c r="S66" s="19"/>
      <c r="T66" s="19"/>
      <c r="U66" s="83">
        <f>+('Tabla M'!AD83)/'Tabla M'!AC83-(1-13/24)</f>
        <v>6.6770255343919862</v>
      </c>
      <c r="W66" s="29"/>
    </row>
    <row r="67" spans="1:23" x14ac:dyDescent="0.2">
      <c r="A67" s="9">
        <f t="shared" si="2"/>
        <v>78</v>
      </c>
      <c r="B67" s="36">
        <f>+('Tabla M'!N84-'Tabla M'!N85)/'Tabla M'!M84-(13/24)*(1-'Tabla M'!M85/'Tabla M'!M84)</f>
        <v>0.9365764619773258</v>
      </c>
      <c r="C67" s="36">
        <f>+('Tabla M'!N84-'Tabla M'!N86)/'Tabla M'!M84-(13/24)*(1-'Tabla M'!M86/'Tabla M'!M84)</f>
        <v>1.7606725575045279</v>
      </c>
      <c r="D67" s="36">
        <f>+('Tabla M'!N84-'Tabla M'!N87)/'Tabla M'!M84-(13/24)*(1-'Tabla M'!M87/'Tabla M'!M84)</f>
        <v>2.480755652850247</v>
      </c>
      <c r="E67" s="36">
        <f>('Tabla M'!N84-'Tabla M'!N88)/'Tabla M'!M84-(13/24)*(1-'Tabla M'!M88/'Tabla M'!M84)</f>
        <v>3.1052035986807001</v>
      </c>
      <c r="F67" s="36">
        <f>('Tabla M'!N84-'Tabla M'!N89)/'Tabla M'!M84-(13/24)*(1-'Tabla M'!M89/'Tabla M'!M84)</f>
        <v>3.6422787041295859</v>
      </c>
      <c r="G67" s="36">
        <f>('Tabla M'!N84-'Tabla M'!N90)/'Tabla M'!M84-(13/24)*(1-'Tabla M'!M90/'Tabla M'!M84)</f>
        <v>4.1000946351392988</v>
      </c>
      <c r="H67" s="19"/>
      <c r="I67" s="19"/>
      <c r="J67" s="83">
        <f>+('Tabla M'!N84)/'Tabla M'!M84-(1-13/24)</f>
        <v>6.0910820027674211</v>
      </c>
      <c r="L67" s="9">
        <f t="shared" si="1"/>
        <v>78</v>
      </c>
      <c r="M67" s="36">
        <f>+('Tabla M'!AD84-'Tabla M'!AD85)/'Tabla M'!AC84-(1-13/24)*(1-'Tabla M'!AC85/'Tabla M'!AC84)</f>
        <v>0.95037880608974512</v>
      </c>
      <c r="N67" s="36">
        <f>+('Tabla M'!AD84-'Tabla M'!AD86)/'Tabla M'!AC84-(1-13/24)*(1-'Tabla M'!AC86/'Tabla M'!AC84)</f>
        <v>1.7950763316745275</v>
      </c>
      <c r="O67" s="36">
        <f>+('Tabla M'!AD84-'Tabla M'!AD87)/'Tabla M'!AC84-(1-13/24)*(1-'Tabla M'!AC87/'Tabla M'!AC84)</f>
        <v>2.5398675764900953</v>
      </c>
      <c r="P67" s="36">
        <f>+('Tabla M'!AD84-'Tabla M'!AD88)/'Tabla M'!AC84-(1-13/24)*(1-'Tabla M'!AC88/'Tabla M'!AC84)</f>
        <v>3.1909542040111161</v>
      </c>
      <c r="Q67" s="36">
        <f>+('Tabla M'!AD84-'Tabla M'!AD89)/'Tabla M'!AC84-(1-13/24)*(1-'Tabla M'!AC89/'Tabla M'!AC84)</f>
        <v>3.755057614151657</v>
      </c>
      <c r="R67" s="36">
        <f>+('Tabla M'!AD84-'Tabla M'!AD90)/'Tabla M'!AC84-(1-13/24)*(1-'Tabla M'!AC90/'Tabla M'!AC84)</f>
        <v>4.2392520915220979</v>
      </c>
      <c r="S67" s="19"/>
      <c r="T67" s="19"/>
      <c r="U67" s="83">
        <f>+('Tabla M'!AD84)/'Tabla M'!AC84-(1-13/24)</f>
        <v>6.3727737954595431</v>
      </c>
      <c r="W67" s="29"/>
    </row>
    <row r="68" spans="1:23" x14ac:dyDescent="0.2">
      <c r="A68" s="9">
        <f t="shared" si="2"/>
        <v>79</v>
      </c>
      <c r="B68" s="36">
        <f>+('Tabla M'!N85-'Tabla M'!N86)/'Tabla M'!M85-(13/24)*(1-'Tabla M'!M86/'Tabla M'!M85)</f>
        <v>0.93338588333284067</v>
      </c>
      <c r="C68" s="36">
        <f>+('Tabla M'!N85-'Tabla M'!N87)/'Tabla M'!M85-(13/24)*(1-'Tabla M'!M87/'Tabla M'!M85)</f>
        <v>1.7489647941785902</v>
      </c>
      <c r="D68" s="36">
        <f>+('Tabla M'!N85-'Tabla M'!N88)/'Tabla M'!M85-(13/24)*(1-'Tabla M'!M88/'Tabla M'!M85)</f>
        <v>2.4562256350899476</v>
      </c>
      <c r="E68" s="36">
        <f>('Tabla M'!N85-'Tabla M'!N89)/'Tabla M'!M85-(13/24)*(1-'Tabla M'!M89/'Tabla M'!M85)</f>
        <v>3.0645264442265194</v>
      </c>
      <c r="F68" s="36">
        <f>('Tabla M'!N85-'Tabla M'!N90)/'Tabla M'!M85-(13/24)*(1-'Tabla M'!M90/'Tabla M'!M85)</f>
        <v>3.5830569038278077</v>
      </c>
      <c r="G68" s="36">
        <f>('Tabla M'!N85-'Tabla M'!N91)/'Tabla M'!M85-(13/24)*(1-'Tabla M'!M91/'Tabla M'!M85)</f>
        <v>4.0207934189447361</v>
      </c>
      <c r="H68" s="19"/>
      <c r="I68" s="19"/>
      <c r="J68" s="83">
        <f>+('Tabla M'!N85)/'Tabla M'!M85-(1-13/24)</f>
        <v>5.8270330985432279</v>
      </c>
      <c r="L68" s="9">
        <f t="shared" si="1"/>
        <v>79</v>
      </c>
      <c r="M68" s="36">
        <f>+('Tabla M'!AD85-'Tabla M'!AD86)/'Tabla M'!AC85-(1-13/24)*(1-'Tabla M'!AC86/'Tabla M'!AC85)</f>
        <v>0.94725112179487247</v>
      </c>
      <c r="N68" s="36">
        <f>+('Tabla M'!AD85-'Tabla M'!AD87)/'Tabla M'!AC85-(1-13/24)*(1-'Tabla M'!AC87/'Tabla M'!AC85)</f>
        <v>1.782466474966562</v>
      </c>
      <c r="O68" s="36">
        <f>+('Tabla M'!AD85-'Tabla M'!AD88)/'Tabla M'!AC85-(1-13/24)*(1-'Tabla M'!AC88/'Tabla M'!AC85)</f>
        <v>2.512600658653152</v>
      </c>
      <c r="P68" s="36">
        <f>+('Tabla M'!AD85-'Tabla M'!AD89)/'Tabla M'!AC85-(1-13/24)*(1-'Tabla M'!AC89/'Tabla M'!AC85)</f>
        <v>3.1451911089377225</v>
      </c>
      <c r="Q68" s="36">
        <f>+('Tabla M'!AD85-'Tabla M'!AD90)/'Tabla M'!AC85-(1-13/24)*(1-'Tabla M'!AC90/'Tabla M'!AC85)</f>
        <v>3.6881709898584196</v>
      </c>
      <c r="R68" s="36">
        <f>+('Tabla M'!AD85-'Tabla M'!AD91)/'Tabla M'!AC85-(1-13/24)*(1-'Tabla M'!AC91/'Tabla M'!AC85)</f>
        <v>4.1497045030936741</v>
      </c>
      <c r="S68" s="19"/>
      <c r="T68" s="19"/>
      <c r="U68" s="83">
        <f>+('Tabla M'!AD85)/'Tabla M'!AC85-(1-13/24)</f>
        <v>6.0807207087999204</v>
      </c>
      <c r="W68" s="29"/>
    </row>
    <row r="69" spans="1:23" x14ac:dyDescent="0.2">
      <c r="A69" s="9">
        <f t="shared" ref="A69:A104" si="3">+A68+1</f>
        <v>80</v>
      </c>
      <c r="B69" s="36">
        <f>+('Tabla M'!N86-'Tabla M'!N87)/'Tabla M'!M86-(13/24)*(1-'Tabla M'!M87/'Tabla M'!M86)</f>
        <v>0.92994324531445094</v>
      </c>
      <c r="C69" s="36">
        <f>+('Tabla M'!N86-'Tabla M'!N88)/'Tabla M'!M86-(13/24)*(1-'Tabla M'!M88/'Tabla M'!M86)</f>
        <v>1.7363795483312767</v>
      </c>
      <c r="D69" s="36">
        <f>+('Tabla M'!N86-'Tabla M'!N89)/'Tabla M'!M86-(13/24)*(1-'Tabla M'!M89/'Tabla M'!M86)</f>
        <v>2.4299791756061637</v>
      </c>
      <c r="E69" s="36">
        <f>('Tabla M'!N86-'Tabla M'!N90)/'Tabla M'!M86-(13/24)*(1-'Tabla M'!M90/'Tabla M'!M86)</f>
        <v>3.0212204301108616</v>
      </c>
      <c r="F69" s="36">
        <f>('Tabla M'!N86-'Tabla M'!N91)/'Tabla M'!M86-(13/24)*(1-'Tabla M'!M91/'Tabla M'!M86)</f>
        <v>3.5203384308918593</v>
      </c>
      <c r="G69" s="36">
        <f>('Tabla M'!N86-'Tabla M'!N92)/'Tabla M'!M86-(13/24)*(1-'Tabla M'!M92/'Tabla M'!M86)</f>
        <v>3.9372665921355332</v>
      </c>
      <c r="H69" s="19"/>
      <c r="I69" s="19"/>
      <c r="J69" s="83">
        <f>+('Tabla M'!N86)/'Tabla M'!M86-(1-13/24)</f>
        <v>5.5681721917279221</v>
      </c>
      <c r="L69" s="9">
        <f t="shared" ref="L69:L99" si="4">+L68+1</f>
        <v>80</v>
      </c>
      <c r="M69" s="36">
        <f>+('Tabla M'!AD86-'Tabla M'!AD87)/'Tabla M'!AC86-(1-13/24)*(1-'Tabla M'!AC87/'Tabla M'!AC86)</f>
        <v>0.94384050480769177</v>
      </c>
      <c r="N69" s="36">
        <f>+('Tabla M'!AD86-'Tabla M'!AD88)/'Tabla M'!AC86-(1-13/24)*(1-'Tabla M'!AC88/'Tabla M'!AC86)</f>
        <v>1.7689333552817212</v>
      </c>
      <c r="O69" s="36">
        <f>+('Tabla M'!AD86-'Tabla M'!AD89)/'Tabla M'!AC86-(1-13/24)*(1-'Tabla M'!AC89/'Tabla M'!AC86)</f>
        <v>2.4837962797547823</v>
      </c>
      <c r="P69" s="36">
        <f>+('Tabla M'!AD86-'Tabla M'!AD90)/'Tabla M'!AC86-(1-13/24)*(1-'Tabla M'!AC90/'Tabla M'!AC86)</f>
        <v>3.0973942014913369</v>
      </c>
      <c r="Q69" s="36">
        <f>+('Tabla M'!AD86-'Tabla M'!AD91)/'Tabla M'!AC86-(1-13/24)*(1-'Tabla M'!AC91/'Tabla M'!AC86)</f>
        <v>3.6189531293336072</v>
      </c>
      <c r="R69" s="36">
        <f>+('Tabla M'!AD86-'Tabla M'!AD92)/'Tabla M'!AC86-(1-13/24)*(1-'Tabla M'!AC92/'Tabla M'!AC86)</f>
        <v>4.0578336539744999</v>
      </c>
      <c r="S69" s="19"/>
      <c r="T69" s="19"/>
      <c r="U69" s="83">
        <f>+('Tabla M'!AD86)/'Tabla M'!AC86-(1-13/24)</f>
        <v>5.8011104657193568</v>
      </c>
      <c r="W69" s="29"/>
    </row>
    <row r="70" spans="1:23" x14ac:dyDescent="0.2">
      <c r="A70" s="9">
        <f t="shared" si="3"/>
        <v>81</v>
      </c>
      <c r="B70" s="36">
        <f>+('Tabla M'!N87-'Tabla M'!N88)/'Tabla M'!M87-(13/24)*(1-'Tabla M'!M88/'Tabla M'!M87)</f>
        <v>0.92623088072755144</v>
      </c>
      <c r="C70" s="36">
        <f>+('Tabla M'!N87-'Tabla M'!N89)/'Tabla M'!M87-(13/24)*(1-'Tabla M'!M89/'Tabla M'!M87)</f>
        <v>1.7228634123234365</v>
      </c>
      <c r="D70" s="36">
        <f>+('Tabla M'!N87-'Tabla M'!N90)/'Tabla M'!M87-(13/24)*(1-'Tabla M'!M90/'Tabla M'!M87)</f>
        <v>2.4019324297197469</v>
      </c>
      <c r="E70" s="36">
        <f>('Tabla M'!N87-'Tabla M'!N91)/'Tabla M'!M87-(13/24)*(1-'Tabla M'!M91/'Tabla M'!M87)</f>
        <v>2.9751934594141312</v>
      </c>
      <c r="F70" s="36">
        <f>('Tabla M'!N87-'Tabla M'!N92)/'Tabla M'!M87-(13/24)*(1-'Tabla M'!M92/'Tabla M'!M87)</f>
        <v>3.4540555053614712</v>
      </c>
      <c r="G70" s="36">
        <f>('Tabla M'!N87-'Tabla M'!N93)/'Tabla M'!M87-(13/24)*(1-'Tabla M'!M93/'Tabla M'!M87)</f>
        <v>3.8495074294719713</v>
      </c>
      <c r="H70" s="19"/>
      <c r="I70" s="19"/>
      <c r="J70" s="83">
        <f>+('Tabla M'!N87)/'Tabla M'!M87-(1-13/24)</f>
        <v>5.3148500192051156</v>
      </c>
      <c r="L70" s="9">
        <f t="shared" si="4"/>
        <v>81</v>
      </c>
      <c r="M70" s="36">
        <f>+('Tabla M'!AD87-'Tabla M'!AD88)/'Tabla M'!AC87-(1-13/24)*(1-'Tabla M'!AC88/'Tabla M'!AC87)</f>
        <v>0.94030869391025873</v>
      </c>
      <c r="N70" s="36">
        <f>+('Tabla M'!AD87-'Tabla M'!AD89)/'Tabla M'!AC87-(1-13/24)*(1-'Tabla M'!AC89/'Tabla M'!AC87)</f>
        <v>1.7549949712788562</v>
      </c>
      <c r="O70" s="36">
        <f>+('Tabla M'!AD87-'Tabla M'!AD90)/'Tabla M'!AC87-(1-13/24)*(1-'Tabla M'!AC90/'Tabla M'!AC87)</f>
        <v>2.4542756159271151</v>
      </c>
      <c r="P70" s="36">
        <f>+('Tabla M'!AD87-'Tabla M'!AD91)/'Tabla M'!AC87-(1-13/24)*(1-'Tabla M'!AC91/'Tabla M'!AC87)</f>
        <v>3.0486649552055272</v>
      </c>
      <c r="Q70" s="36">
        <f>+('Tabla M'!AD87-'Tabla M'!AD92)/'Tabla M'!AC87-(1-13/24)*(1-'Tabla M'!AC92/'Tabla M'!AC87)</f>
        <v>3.5488306913049659</v>
      </c>
      <c r="R70" s="36">
        <f>+('Tabla M'!AD87-'Tabla M'!AD93)/'Tabla M'!AC87-(1-13/24)*(1-'Tabla M'!AC93/'Tabla M'!AC87)</f>
        <v>3.9653532279484831</v>
      </c>
      <c r="S70" s="19"/>
      <c r="T70" s="19"/>
      <c r="U70" s="83">
        <f>+('Tabla M'!AD87)/'Tabla M'!AC87-(1-13/24)</f>
        <v>5.5355384188462819</v>
      </c>
      <c r="W70" s="29"/>
    </row>
    <row r="71" spans="1:23" x14ac:dyDescent="0.2">
      <c r="A71" s="9">
        <f t="shared" si="3"/>
        <v>82</v>
      </c>
      <c r="B71" s="36">
        <f>+('Tabla M'!N88-'Tabla M'!N89)/'Tabla M'!M88-(13/24)*(1-'Tabla M'!M89/'Tabla M'!M88)</f>
        <v>0.92223028385359818</v>
      </c>
      <c r="C71" s="36">
        <f>+('Tabla M'!N88-'Tabla M'!N90)/'Tabla M'!M88-(13/24)*(1-'Tabla M'!M90/'Tabla M'!M88)</f>
        <v>1.7083618913778449</v>
      </c>
      <c r="D71" s="36">
        <f>+('Tabla M'!N88-'Tabla M'!N91)/'Tabla M'!M88-(13/24)*(1-'Tabla M'!M91/'Tabla M'!M88)</f>
        <v>2.3720037352254244</v>
      </c>
      <c r="E71" s="36">
        <f>('Tabla M'!N88-'Tabla M'!N92)/'Tabla M'!M88-(13/24)*(1-'Tabla M'!M92/'Tabla M'!M88)</f>
        <v>2.9263635724718844</v>
      </c>
      <c r="F71" s="36">
        <f>('Tabla M'!N88-'Tabla M'!N93)/'Tabla M'!M88-(13/24)*(1-'Tabla M'!M93/'Tabla M'!M88)</f>
        <v>3.3841627782013859</v>
      </c>
      <c r="G71" s="36">
        <f>('Tabla M'!N88-'Tabla M'!N94)/'Tabla M'!M88-(13/24)*(1-'Tabla M'!M94/'Tabla M'!M88)</f>
        <v>3.7575467418058226</v>
      </c>
      <c r="H71" s="19"/>
      <c r="I71" s="19"/>
      <c r="J71" s="83">
        <f>+('Tabla M'!N88)/'Tabla M'!M88-(1-13/24)</f>
        <v>5.0673941049855324</v>
      </c>
      <c r="L71" s="9">
        <f t="shared" si="4"/>
        <v>82</v>
      </c>
      <c r="M71" s="36">
        <f>+('Tabla M'!AD88-'Tabla M'!AD89)/'Tabla M'!AC88-(1-13/24)*(1-'Tabla M'!AC89/'Tabla M'!AC88)</f>
        <v>0.93667463942307749</v>
      </c>
      <c r="N71" s="36">
        <f>+('Tabla M'!AD88-'Tabla M'!AD90)/'Tabla M'!AC88-(1-13/24)*(1-'Tabla M'!AC90/'Tabla M'!AC88)</f>
        <v>1.7406631978127707</v>
      </c>
      <c r="O71" s="36">
        <f>+('Tabla M'!AD88-'Tabla M'!AD91)/'Tabla M'!AC88-(1-13/24)*(1-'Tabla M'!AC91/'Tabla M'!AC88)</f>
        <v>2.4240543822620846</v>
      </c>
      <c r="P71" s="36">
        <f>+('Tabla M'!AD88-'Tabla M'!AD92)/'Tabla M'!AC88-(1-13/24)*(1-'Tabla M'!AC92/'Tabla M'!AC88)</f>
        <v>2.9991132405331866</v>
      </c>
      <c r="Q71" s="36">
        <f>+('Tabla M'!AD88-'Tabla M'!AD93)/'Tabla M'!AC88-(1-13/24)*(1-'Tabla M'!AC93/'Tabla M'!AC88)</f>
        <v>3.4780044501437213</v>
      </c>
      <c r="R71" s="36">
        <f>+('Tabla M'!AD88-'Tabla M'!AD94)/'Tabla M'!AC88-(1-13/24)*(1-'Tabla M'!AC94/'Tabla M'!AC88)</f>
        <v>3.8725435656156733</v>
      </c>
      <c r="S71" s="19"/>
      <c r="T71" s="19"/>
      <c r="U71" s="83">
        <f>+('Tabla M'!AD88)/'Tabla M'!AC88-(1-13/24)</f>
        <v>5.2833038498858178</v>
      </c>
      <c r="W71" s="29"/>
    </row>
    <row r="72" spans="1:23" x14ac:dyDescent="0.2">
      <c r="A72" s="9">
        <f t="shared" si="3"/>
        <v>83</v>
      </c>
      <c r="B72" s="36">
        <f>+('Tabla M'!N89-'Tabla M'!N90)/'Tabla M'!M89-(13/24)*(1-'Tabla M'!M90/'Tabla M'!M89)</f>
        <v>0.91792215260609678</v>
      </c>
      <c r="C72" s="36">
        <f>+('Tabla M'!N89-'Tabla M'!N91)/'Tabla M'!M89-(13/24)*(1-'Tabla M'!M91/'Tabla M'!M89)</f>
        <v>1.692819821181597</v>
      </c>
      <c r="D72" s="36">
        <f>+('Tabla M'!N89-'Tabla M'!N92)/'Tabla M'!M89-(13/24)*(1-'Tabla M'!M92/'Tabla M'!M89)</f>
        <v>2.3401149690337224</v>
      </c>
      <c r="E72" s="36">
        <f>('Tabla M'!N89-'Tabla M'!N93)/'Tabla M'!M89-(13/24)*(1-'Tabla M'!M93/'Tabla M'!M89)</f>
        <v>2.8746616382714474</v>
      </c>
      <c r="F72" s="36">
        <f>('Tabla M'!N89-'Tabla M'!N94)/'Tabla M'!M89-(13/24)*(1-'Tabla M'!M94/'Tabla M'!M89)</f>
        <v>3.3106413245478454</v>
      </c>
      <c r="G72" s="36">
        <f>('Tabla M'!N89-'Tabla M'!N95)/'Tabla M'!M89-(13/24)*(1-'Tabla M'!M95/'Tabla M'!M89)</f>
        <v>3.6614576093984348</v>
      </c>
      <c r="H72" s="19"/>
      <c r="I72" s="19"/>
      <c r="J72" s="83">
        <f>+('Tabla M'!N89)/'Tabla M'!M89-(1-13/24)</f>
        <v>4.8261068704807597</v>
      </c>
      <c r="L72" s="9">
        <f t="shared" si="4"/>
        <v>83</v>
      </c>
      <c r="M72" s="36">
        <f>+('Tabla M'!AD89-'Tabla M'!AD90)/'Tabla M'!AC89-(1-13/24)*(1-'Tabla M'!AC90/'Tabla M'!AC89)</f>
        <v>0.93287928685897492</v>
      </c>
      <c r="N72" s="36">
        <f>+('Tabla M'!AD89-'Tabla M'!AD91)/'Tabla M'!AC89-(1-13/24)*(1-'Tabla M'!AC91/'Tabla M'!AC89)</f>
        <v>1.7258277363638737</v>
      </c>
      <c r="O72" s="36">
        <f>+('Tabla M'!AD89-'Tabla M'!AD92)/'Tabla M'!AC89-(1-13/24)*(1-'Tabla M'!AC92/'Tabla M'!AC89)</f>
        <v>2.393076656771842</v>
      </c>
      <c r="P72" s="36">
        <f>+('Tabla M'!AD89-'Tabla M'!AD93)/'Tabla M'!AC89-(1-13/24)*(1-'Tabla M'!AC93/'Tabla M'!AC89)</f>
        <v>2.9487408953268011</v>
      </c>
      <c r="Q72" s="36">
        <f>+('Tabla M'!AD89-'Tabla M'!AD94)/'Tabla M'!AC89-(1-13/24)*(1-'Tabla M'!AC94/'Tabla M'!AC89)</f>
        <v>3.4065302069267394</v>
      </c>
      <c r="R72" s="36">
        <f>+('Tabla M'!AD89-'Tabla M'!AD95)/'Tabla M'!AC89-(1-13/24)*(1-'Tabla M'!AC95/'Tabla M'!AC89)</f>
        <v>3.7794908586519251</v>
      </c>
      <c r="S72" s="19"/>
      <c r="T72" s="19"/>
      <c r="U72" s="83">
        <f>+('Tabla M'!AD89)/'Tabla M'!AC89-(1-13/24)</f>
        <v>5.0434553026704503</v>
      </c>
      <c r="W72" s="29"/>
    </row>
    <row r="73" spans="1:23" x14ac:dyDescent="0.2">
      <c r="A73" s="9">
        <f t="shared" si="3"/>
        <v>84</v>
      </c>
      <c r="B73" s="36">
        <f>+('Tabla M'!N90-'Tabla M'!N91)/'Tabla M'!M90-(13/24)*(1-'Tabla M'!M91/'Tabla M'!M90)</f>
        <v>0.91328644114806234</v>
      </c>
      <c r="C73" s="36">
        <f>+('Tabla M'!N90-'Tabla M'!N92)/'Tabla M'!M90-(13/24)*(1-'Tabla M'!M92/'Tabla M'!M90)</f>
        <v>1.6761818606697405</v>
      </c>
      <c r="D73" s="36">
        <f>+('Tabla M'!N90-'Tabla M'!N93)/'Tabla M'!M90-(13/24)*(1-'Tabla M'!M93/'Tabla M'!M90)</f>
        <v>2.3061930801809867</v>
      </c>
      <c r="E73" s="36">
        <f>('Tabla M'!N90-'Tabla M'!N94)/'Tabla M'!M90-(13/24)*(1-'Tabla M'!M94/'Tabla M'!M90)</f>
        <v>2.8200342649456624</v>
      </c>
      <c r="F73" s="36">
        <f>('Tabla M'!N90-'Tabla M'!N95)/'Tabla M'!M90-(13/24)*(1-'Tabla M'!M95/'Tabla M'!M90)</f>
        <v>3.2335027386306661</v>
      </c>
      <c r="G73" s="36">
        <f>('Tabla M'!N90-'Tabla M'!N96)/'Tabla M'!M90-(13/24)*(1-'Tabla M'!M96/'Tabla M'!M90)</f>
        <v>3.5613598681041538</v>
      </c>
      <c r="H73" s="19"/>
      <c r="I73" s="19"/>
      <c r="J73" s="83">
        <f>+('Tabla M'!N90)/'Tabla M'!M90-(1-13/24)</f>
        <v>4.5912639292912942</v>
      </c>
      <c r="L73" s="9">
        <f t="shared" si="4"/>
        <v>84</v>
      </c>
      <c r="M73" s="36">
        <f>+('Tabla M'!AD90-'Tabla M'!AD91)/'Tabla M'!AC90-(1-13/24)*(1-'Tabla M'!AC91/'Tabla M'!AC90)</f>
        <v>0.92899535256410126</v>
      </c>
      <c r="N73" s="36">
        <f>+('Tabla M'!AD90-'Tabla M'!AD92)/'Tabla M'!AC90-(1-13/24)*(1-'Tabla M'!AC92/'Tabla M'!AC90)</f>
        <v>1.7107247909020555</v>
      </c>
      <c r="O73" s="36">
        <f>+('Tabla M'!AD90-'Tabla M'!AD93)/'Tabla M'!AC90-(1-13/24)*(1-'Tabla M'!AC93/'Tabla M'!AC90)</f>
        <v>2.3617248597286458</v>
      </c>
      <c r="P73" s="36">
        <f>+('Tabla M'!AD90-'Tabla M'!AD94)/'Tabla M'!AC90-(1-13/24)*(1-'Tabla M'!AC94/'Tabla M'!AC90)</f>
        <v>2.8980575093421246</v>
      </c>
      <c r="Q73" s="36">
        <f>+('Tabla M'!AD90-'Tabla M'!AD95)/'Tabla M'!AC90-(1-13/24)*(1-'Tabla M'!AC95/'Tabla M'!AC90)</f>
        <v>3.3350073670009799</v>
      </c>
      <c r="R73" s="36">
        <f>+('Tabla M'!AD90-'Tabla M'!AD96)/'Tabla M'!AC90-(1-13/24)*(1-'Tabla M'!AC96/'Tabla M'!AC90)</f>
        <v>3.6868189201281085</v>
      </c>
      <c r="S73" s="19"/>
      <c r="T73" s="19"/>
      <c r="U73" s="83">
        <f>+('Tabla M'!AD90)/'Tabla M'!AC90-(1-13/24)</f>
        <v>4.8158313663828265</v>
      </c>
      <c r="W73" s="29"/>
    </row>
    <row r="74" spans="1:23" x14ac:dyDescent="0.2">
      <c r="A74" s="9">
        <f t="shared" si="3"/>
        <v>85</v>
      </c>
      <c r="B74" s="36">
        <f>+('Tabla M'!N91-'Tabla M'!N92)/'Tabla M'!M91-(13/24)*(1-'Tabla M'!M92/'Tabla M'!M91)</f>
        <v>0.90830244218456546</v>
      </c>
      <c r="C74" s="36">
        <f>+('Tabla M'!N91-'Tabla M'!N93)/'Tabla M'!M91-(13/24)*(1-'Tabla M'!M93/'Tabla M'!M91)</f>
        <v>1.6583931028999306</v>
      </c>
      <c r="D74" s="36">
        <f>+('Tabla M'!N91-'Tabla M'!N94)/'Tabla M'!M91-(13/24)*(1-'Tabla M'!M94/'Tabla M'!M91)</f>
        <v>2.2701718488116476</v>
      </c>
      <c r="E74" s="36">
        <f>('Tabla M'!N91-'Tabla M'!N95)/'Tabla M'!M91-(13/24)*(1-'Tabla M'!M95/'Tabla M'!M91)</f>
        <v>2.7624469559945943</v>
      </c>
      <c r="F74" s="36">
        <f>('Tabla M'!N91-'Tabla M'!N96)/'Tabla M'!M91-(13/24)*(1-'Tabla M'!M96/'Tabla M'!M91)</f>
        <v>3.1527932915055628</v>
      </c>
      <c r="G74" s="36">
        <f>('Tabla M'!N91-'Tabla M'!N97)/'Tabla M'!M91-(13/24)*(1-'Tabla M'!M97/'Tabla M'!M91)</f>
        <v>3.4574242161272801</v>
      </c>
      <c r="H74" s="19"/>
      <c r="I74" s="19"/>
      <c r="J74" s="83">
        <f>+('Tabla M'!N91)/'Tabla M'!M91-(1-13/24)</f>
        <v>4.3631126858498499</v>
      </c>
      <c r="L74" s="9">
        <f t="shared" si="4"/>
        <v>85</v>
      </c>
      <c r="M74" s="36">
        <f>+('Tabla M'!AD91-'Tabla M'!AD92)/'Tabla M'!AC91-(1-13/24)*(1-'Tabla M'!AC92/'Tabla M'!AC91)</f>
        <v>0.92503517628204923</v>
      </c>
      <c r="N74" s="36">
        <f>+('Tabla M'!AD91-'Tabla M'!AD93)/'Tabla M'!AC91-(1-13/24)*(1-'Tabla M'!AC93/'Tabla M'!AC91)</f>
        <v>1.6953758259919696</v>
      </c>
      <c r="O74" s="36">
        <f>+('Tabla M'!AD91-'Tabla M'!AD94)/'Tabla M'!AC91-(1-13/24)*(1-'Tabla M'!AC94/'Tabla M'!AC91)</f>
        <v>2.330028357609359</v>
      </c>
      <c r="P74" s="36">
        <f>+('Tabla M'!AD91-'Tabla M'!AD95)/'Tabla M'!AC91-(1-13/24)*(1-'Tabla M'!AC95/'Tabla M'!AC91)</f>
        <v>2.8470793586120053</v>
      </c>
      <c r="Q74" s="36">
        <f>+('Tabla M'!AD91-'Tabla M'!AD96)/'Tabla M'!AC91-(1-13/24)*(1-'Tabla M'!AC96/'Tabla M'!AC91)</f>
        <v>3.2633845994085311</v>
      </c>
      <c r="R74" s="36">
        <f>+('Tabla M'!AD91-'Tabla M'!AD97)/'Tabla M'!AC91-(1-13/24)*(1-'Tabla M'!AC97/'Tabla M'!AC91)</f>
        <v>3.5944099440587283</v>
      </c>
      <c r="S74" s="19"/>
      <c r="T74" s="19"/>
      <c r="U74" s="83">
        <f>+('Tabla M'!AD91)/'Tabla M'!AC91-(1-13/24)</f>
        <v>4.5993663035980559</v>
      </c>
      <c r="W74" s="29"/>
    </row>
    <row r="75" spans="1:23" x14ac:dyDescent="0.2">
      <c r="A75" s="9">
        <f t="shared" si="3"/>
        <v>86</v>
      </c>
      <c r="B75" s="36">
        <f>+('Tabla M'!N92-'Tabla M'!N93)/'Tabla M'!M92-(13/24)*(1-'Tabla M'!M93/'Tabla M'!M92)</f>
        <v>0.90294889114670529</v>
      </c>
      <c r="C75" s="36">
        <f>+('Tabla M'!N92-'Tabla M'!N94)/'Tabla M'!M92-(13/24)*(1-'Tabla M'!M94/'Tabla M'!M92)</f>
        <v>1.6393997885905898</v>
      </c>
      <c r="D75" s="36">
        <f>+('Tabla M'!N92-'Tabla M'!N95)/'Tabla M'!M92-(13/24)*(1-'Tabla M'!M95/'Tabla M'!M92)</f>
        <v>2.2319938381499411</v>
      </c>
      <c r="E75" s="36">
        <f>('Tabla M'!N92-'Tabla M'!N96)/'Tabla M'!M92-(13/24)*(1-'Tabla M'!M96/'Tabla M'!M92)</f>
        <v>2.7018874247154145</v>
      </c>
      <c r="F75" s="36">
        <f>('Tabla M'!N92-'Tabla M'!N97)/'Tabla M'!M92-(13/24)*(1-'Tabla M'!M97/'Tabla M'!M92)</f>
        <v>3.0685979705230948</v>
      </c>
      <c r="G75" s="36">
        <f>('Tabla M'!N92-'Tabla M'!N98)/'Tabla M'!M92-(13/24)*(1-'Tabla M'!M98/'Tabla M'!M92)</f>
        <v>3.3498756526874542</v>
      </c>
      <c r="H75" s="19"/>
      <c r="I75" s="19"/>
      <c r="J75" s="83">
        <f>+('Tabla M'!N92)/'Tabla M'!M92-(1-13/24)</f>
        <v>4.1418711836881403</v>
      </c>
      <c r="L75" s="9">
        <f t="shared" si="4"/>
        <v>86</v>
      </c>
      <c r="M75" s="36">
        <f>+('Tabla M'!AD92-'Tabla M'!AD93)/'Tabla M'!AC92-(1-13/24)*(1-'Tabla M'!AC93/'Tabla M'!AC92)</f>
        <v>0.92097495993589718</v>
      </c>
      <c r="N75" s="36">
        <f>+('Tabla M'!AD92-'Tabla M'!AD94)/'Tabla M'!AC92-(1-13/24)*(1-'Tabla M'!AC94/'Tabla M'!AC92)</f>
        <v>1.6797290125743505</v>
      </c>
      <c r="O75" s="36">
        <f>+('Tabla M'!AD92-'Tabla M'!AD95)/'Tabla M'!AC92-(1-13/24)*(1-'Tabla M'!AC95/'Tabla M'!AC92)</f>
        <v>2.2978854413082392</v>
      </c>
      <c r="P75" s="36">
        <f>+('Tabla M'!AD92-'Tabla M'!AD96)/'Tabla M'!AC92-(1-13/24)*(1-'Tabla M'!AC96/'Tabla M'!AC92)</f>
        <v>2.7955960354565028</v>
      </c>
      <c r="Q75" s="36">
        <f>+('Tabla M'!AD92-'Tabla M'!AD97)/'Tabla M'!AC92-(1-13/24)*(1-'Tabla M'!AC97/'Tabla M'!AC92)</f>
        <v>3.1913508922744347</v>
      </c>
      <c r="R75" s="36">
        <f>+('Tabla M'!AD92-'Tabla M'!AD98)/'Tabla M'!AC92-(1-13/24)*(1-'Tabla M'!AC98/'Tabla M'!AC92)</f>
        <v>3.5019155096517842</v>
      </c>
      <c r="S75" s="19"/>
      <c r="T75" s="19"/>
      <c r="U75" s="83">
        <f>+('Tabla M'!AD92)/'Tabla M'!AC92-(1-13/24)</f>
        <v>4.3928188964782624</v>
      </c>
      <c r="W75" s="29"/>
    </row>
    <row r="76" spans="1:23" x14ac:dyDescent="0.2">
      <c r="A76" s="9">
        <f t="shared" si="3"/>
        <v>87</v>
      </c>
      <c r="B76" s="36">
        <f>+('Tabla M'!N93-'Tabla M'!N94)/'Tabla M'!M93-(13/24)*(1-'Tabla M'!M94/'Tabla M'!M93)</f>
        <v>0.89720410312215648</v>
      </c>
      <c r="C76" s="36">
        <f>+('Tabla M'!N93-'Tabla M'!N95)/'Tabla M'!M93-(13/24)*(1-'Tabla M'!M95/'Tabla M'!M93)</f>
        <v>1.6191501481277397</v>
      </c>
      <c r="D76" s="36">
        <f>+('Tabla M'!N93-'Tabla M'!N96)/'Tabla M'!M93-(13/24)*(1-'Tabla M'!M96/'Tabla M'!M93)</f>
        <v>2.1916125558192894</v>
      </c>
      <c r="E76" s="36">
        <f>('Tabla M'!N93-'Tabla M'!N97)/'Tabla M'!M93-(13/24)*(1-'Tabla M'!M97/'Tabla M'!M93)</f>
        <v>2.6383690300102751</v>
      </c>
      <c r="F76" s="36">
        <f>('Tabla M'!N93-'Tabla M'!N98)/'Tabla M'!M93-(13/24)*(1-'Tabla M'!M98/'Tabla M'!M93)</f>
        <v>2.9810442734385489</v>
      </c>
      <c r="G76" s="36">
        <f>('Tabla M'!N93-'Tabla M'!N99)/'Tabla M'!M93-(13/24)*(1-'Tabla M'!M99/'Tabla M'!M93)</f>
        <v>3.2389960245428742</v>
      </c>
      <c r="H76" s="19"/>
      <c r="I76" s="19"/>
      <c r="J76" s="83">
        <f>+('Tabla M'!N93)/'Tabla M'!M93-(1-13/24)</f>
        <v>3.9277272661742058</v>
      </c>
      <c r="L76" s="9">
        <f t="shared" si="4"/>
        <v>87</v>
      </c>
      <c r="M76" s="36">
        <f>+('Tabla M'!AD93-'Tabla M'!AD94)/'Tabla M'!AC93-(1-13/24)*(1-'Tabla M'!AC94/'Tabla M'!AC93)</f>
        <v>0.91683277243589845</v>
      </c>
      <c r="N76" s="36">
        <f>+('Tabla M'!AD93-'Tabla M'!AD95)/'Tabla M'!AC93-(1-13/24)*(1-'Tabla M'!AC95/'Tabla M'!AC93)</f>
        <v>1.6637758304457906</v>
      </c>
      <c r="O76" s="36">
        <f>+('Tabla M'!AD93-'Tabla M'!AD96)/'Tabla M'!AC93-(1-13/24)*(1-'Tabla M'!AC96/'Tabla M'!AC93)</f>
        <v>2.2651793844919221</v>
      </c>
      <c r="P76" s="36">
        <f>+('Tabla M'!AD93-'Tabla M'!AD97)/'Tabla M'!AC93-(1-13/24)*(1-'Tabla M'!AC97/'Tabla M'!AC93)</f>
        <v>2.7433857562663215</v>
      </c>
      <c r="Q76" s="36">
        <f>+('Tabla M'!AD93-'Tabla M'!AD98)/'Tabla M'!AC93-(1-13/24)*(1-'Tabla M'!AC98/'Tabla M'!AC93)</f>
        <v>3.118653365289882</v>
      </c>
      <c r="R76" s="36">
        <f>+('Tabla M'!AD93-'Tabla M'!AD99)/'Tabla M'!AC93-(1-13/24)*(1-'Tabla M'!AC99/'Tabla M'!AC93)</f>
        <v>3.4091490153969644</v>
      </c>
      <c r="S76" s="19"/>
      <c r="T76" s="19"/>
      <c r="U76" s="83">
        <f>+('Tabla M'!AD93)/'Tabla M'!AC93-(1-13/24)</f>
        <v>4.1951674468639046</v>
      </c>
      <c r="W76" s="29"/>
    </row>
    <row r="77" spans="1:23" x14ac:dyDescent="0.2">
      <c r="A77" s="9">
        <f t="shared" si="3"/>
        <v>88</v>
      </c>
      <c r="B77" s="36">
        <f>+('Tabla M'!N94-'Tabla M'!N95)/'Tabla M'!M94-(13/24)*(1-'Tabla M'!M95/'Tabla M'!M94)</f>
        <v>0.89104614531408821</v>
      </c>
      <c r="C77" s="36">
        <f>+('Tabla M'!N94-'Tabla M'!N96)/'Tabla M'!M94-(13/24)*(1-'Tabla M'!M96/'Tabla M'!M94)</f>
        <v>1.5975953746361118</v>
      </c>
      <c r="D77" s="36">
        <f>+('Tabla M'!N94-'Tabla M'!N97)/'Tabla M'!M94-(13/24)*(1-'Tabla M'!M97/'Tabla M'!M94)</f>
        <v>2.1489947998090999</v>
      </c>
      <c r="E77" s="36">
        <f>('Tabla M'!N94-'Tabla M'!N98)/'Tabla M'!M94-(13/24)*(1-'Tabla M'!M98/'Tabla M'!M94)</f>
        <v>2.5719342381004586</v>
      </c>
      <c r="F77" s="36">
        <f>('Tabla M'!N94-'Tabla M'!N99)/'Tabla M'!M94-(13/24)*(1-'Tabla M'!M99/'Tabla M'!M94)</f>
        <v>2.8903055555813255</v>
      </c>
      <c r="G77" s="36">
        <f>('Tabla M'!N94-'Tabla M'!N100)/'Tabla M'!M94-(13/24)*(1-'Tabla M'!M100/'Tabla M'!M94)</f>
        <v>3.1251253889274051</v>
      </c>
      <c r="H77" s="19"/>
      <c r="I77" s="19"/>
      <c r="J77" s="83">
        <f>+('Tabla M'!N94)/'Tabla M'!M94-(1-13/24)</f>
        <v>3.7208380408484731</v>
      </c>
      <c r="L77" s="9">
        <f t="shared" si="4"/>
        <v>88</v>
      </c>
      <c r="M77" s="36">
        <f>+('Tabla M'!AD94-'Tabla M'!AD95)/'Tabla M'!AC94-(1-13/24)*(1-'Tabla M'!AC95/'Tabla M'!AC94)</f>
        <v>0.9125262019230761</v>
      </c>
      <c r="N77" s="36">
        <f>+('Tabla M'!AD94-'Tabla M'!AD96)/'Tabla M'!AC94-(1-13/24)*(1-'Tabla M'!AC96/'Tabla M'!AC94)</f>
        <v>1.6472495454386238</v>
      </c>
      <c r="O77" s="36">
        <f>+('Tabla M'!AD94-'Tabla M'!AD97)/'Tabla M'!AC94-(1-13/24)*(1-'Tabla M'!AC97/'Tabla M'!AC94)</f>
        <v>2.2314652222445104</v>
      </c>
      <c r="P77" s="36">
        <f>+('Tabla M'!AD94-'Tabla M'!AD98)/'Tabla M'!AC94-(1-13/24)*(1-'Tabla M'!AC98/'Tabla M'!AC94)</f>
        <v>2.6899225601832319</v>
      </c>
      <c r="Q77" s="36">
        <f>+('Tabla M'!AD94-'Tabla M'!AD99)/'Tabla M'!AC94-(1-13/24)*(1-'Tabla M'!AC99/'Tabla M'!AC94)</f>
        <v>3.0448155997860984</v>
      </c>
      <c r="R77" s="36">
        <f>+('Tabla M'!AD94-'Tabla M'!AD100)/'Tabla M'!AC94-(1-13/24)*(1-'Tabla M'!AC100/'Tabla M'!AC94)</f>
        <v>3.315717574236106</v>
      </c>
      <c r="S77" s="19"/>
      <c r="T77" s="19"/>
      <c r="U77" s="83">
        <f>+('Tabla M'!AD94)/'Tabla M'!AC94-(1-13/24)</f>
        <v>4.0050794461616031</v>
      </c>
      <c r="W77" s="29"/>
    </row>
    <row r="78" spans="1:23" x14ac:dyDescent="0.2">
      <c r="A78" s="9">
        <f t="shared" si="3"/>
        <v>89</v>
      </c>
      <c r="B78" s="36">
        <f>+('Tabla M'!N95-'Tabla M'!N96)/'Tabla M'!M95-(13/24)*(1-'Tabla M'!M96/'Tabla M'!M95)</f>
        <v>0.8844530489653778</v>
      </c>
      <c r="C78" s="36">
        <f>+('Tabla M'!N95-'Tabla M'!N97)/'Tabla M'!M95-(13/24)*(1-'Tabla M'!M97/'Tabla M'!M95)</f>
        <v>1.5746907317096797</v>
      </c>
      <c r="D78" s="36">
        <f>+('Tabla M'!N95-'Tabla M'!N98)/'Tabla M'!M95-(13/24)*(1-'Tabla M'!M98/'Tabla M'!M95)</f>
        <v>2.1041231621766121</v>
      </c>
      <c r="E78" s="36">
        <f>('Tabla M'!N95-'Tabla M'!N99)/'Tabla M'!M95-(13/24)*(1-'Tabla M'!M99/'Tabla M'!M95)</f>
        <v>2.5026579998966585</v>
      </c>
      <c r="F78" s="36">
        <f>('Tabla M'!N95-'Tabla M'!N100)/'Tabla M'!M95-(13/24)*(1-'Tabla M'!M100/'Tabla M'!M95)</f>
        <v>2.7966037137144633</v>
      </c>
      <c r="G78" s="36">
        <f>('Tabla M'!N95-'Tabla M'!N101)/'Tabla M'!M95-(13/24)*(1-'Tabla M'!M101/'Tabla M'!M95)</f>
        <v>3.0086619122759677</v>
      </c>
      <c r="H78" s="19"/>
      <c r="I78" s="19"/>
      <c r="J78" s="83">
        <f>+('Tabla M'!N95)/'Tabla M'!M95-(1-13/24)</f>
        <v>3.5213296517592529</v>
      </c>
      <c r="L78" s="9">
        <f t="shared" si="4"/>
        <v>89</v>
      </c>
      <c r="M78" s="36">
        <f>+('Tabla M'!AD95-'Tabla M'!AD96)/'Tabla M'!AC95-(1-13/24)*(1-'Tabla M'!AC96/'Tabla M'!AC95)</f>
        <v>0.90802087339743576</v>
      </c>
      <c r="N78" s="36">
        <f>+('Tabla M'!AD95-'Tabla M'!AD97)/'Tabla M'!AC95-(1-13/24)*(1-'Tabla M'!AC97/'Tabla M'!AC95)</f>
        <v>1.6300341778440899</v>
      </c>
      <c r="O78" s="36">
        <f>+('Tabla M'!AD95-'Tabla M'!AD98)/'Tabla M'!AC95-(1-13/24)*(1-'Tabla M'!AC98/'Tabla M'!AC95)</f>
        <v>2.1966268090495968</v>
      </c>
      <c r="P78" s="36">
        <f>+('Tabla M'!AD95-'Tabla M'!AD99)/'Tabla M'!AC95-(1-13/24)*(1-'Tabla M'!AC99/'Tabla M'!AC95)</f>
        <v>2.6352276655855325</v>
      </c>
      <c r="Q78" s="36">
        <f>+('Tabla M'!AD95-'Tabla M'!AD100)/'Tabla M'!AC95-(1-13/24)*(1-'Tabla M'!AC100/'Tabla M'!AC95)</f>
        <v>2.9700266747856272</v>
      </c>
      <c r="R78" s="36">
        <f>+('Tabla M'!AD95-'Tabla M'!AD101)/'Tabla M'!AC95-(1-13/24)*(1-'Tabla M'!AC101/'Tabla M'!AC95)</f>
        <v>3.2216812355624751</v>
      </c>
      <c r="S78" s="19"/>
      <c r="T78" s="19"/>
      <c r="U78" s="83">
        <f>+('Tabla M'!AD95)/'Tabla M'!AC95-(1-13/24)</f>
        <v>3.8219867690948308</v>
      </c>
      <c r="W78" s="29"/>
    </row>
    <row r="79" spans="1:23" x14ac:dyDescent="0.2">
      <c r="A79" s="9">
        <f t="shared" si="3"/>
        <v>90</v>
      </c>
      <c r="B79" s="36">
        <f>+('Tabla M'!N96-'Tabla M'!N97)/'Tabla M'!M96-(13/24)*(1-'Tabla M'!M97/'Tabla M'!M96)</f>
        <v>0.87740306562739667</v>
      </c>
      <c r="C79" s="36">
        <f>+('Tabla M'!N96-'Tabla M'!N98)/'Tabla M'!M96-(13/24)*(1-'Tabla M'!M98/'Tabla M'!M96)</f>
        <v>1.5503968026360051</v>
      </c>
      <c r="D79" s="36">
        <f>+('Tabla M'!N96-'Tabla M'!N99)/'Tabla M'!M96-(13/24)*(1-'Tabla M'!M99/'Tabla M'!M96)</f>
        <v>2.0569986546018639</v>
      </c>
      <c r="E79" s="36">
        <f>('Tabla M'!N96-'Tabla M'!N100)/'Tabla M'!M96-(13/24)*(1-'Tabla M'!M100/'Tabla M'!M96)</f>
        <v>2.4306509150903959</v>
      </c>
      <c r="F79" s="36">
        <f>('Tabla M'!N96-'Tabla M'!N101)/'Tabla M'!M96-(13/24)*(1-'Tabla M'!M101/'Tabla M'!M96)</f>
        <v>2.7002109784725237</v>
      </c>
      <c r="G79" s="36">
        <f>('Tabla M'!N96-'Tabla M'!N102)/'Tabla M'!M96-(13/24)*(1-'Tabla M'!M102/'Tabla M'!M96)</f>
        <v>2.890060045513283</v>
      </c>
      <c r="H79" s="19"/>
      <c r="I79" s="19"/>
      <c r="J79" s="83">
        <f>+('Tabla M'!N96)/'Tabla M'!M96-(1-13/24)</f>
        <v>3.3292973669528538</v>
      </c>
      <c r="L79" s="9">
        <f t="shared" si="4"/>
        <v>90</v>
      </c>
      <c r="M79" s="36">
        <f>+('Tabla M'!AD96-'Tabla M'!AD97)/'Tabla M'!AC96-(1-13/24)*(1-'Tabla M'!AC97/'Tabla M'!AC96)</f>
        <v>0.90328637820512947</v>
      </c>
      <c r="N79" s="36">
        <f>+('Tabla M'!AD96-'Tabla M'!AD98)/'Tabla M'!AC96-(1-13/24)*(1-'Tabla M'!AC98/'Tabla M'!AC96)</f>
        <v>1.6121312188851407</v>
      </c>
      <c r="O79" s="36">
        <f>+('Tabla M'!AD96-'Tabla M'!AD99)/'Tabla M'!AC96-(1-13/24)*(1-'Tabla M'!AC99/'Tabla M'!AC96)</f>
        <v>2.1608498875551647</v>
      </c>
      <c r="P79" s="36">
        <f>+('Tabla M'!AD96-'Tabla M'!AD100)/'Tabla M'!AC96-(1-13/24)*(1-'Tabla M'!AC100/'Tabla M'!AC96)</f>
        <v>2.5797055825742352</v>
      </c>
      <c r="Q79" s="36">
        <f>+('Tabla M'!AD96-'Tabla M'!AD101)/'Tabla M'!AC96-(1-13/24)*(1-'Tabla M'!AC101/'Tabla M'!AC96)</f>
        <v>2.8945420757010978</v>
      </c>
      <c r="R79" s="36">
        <f>+('Tabla M'!AD96-'Tabla M'!AD102)/'Tabla M'!AC96-(1-13/24)*(1-'Tabla M'!AC102/'Tabla M'!AC96)</f>
        <v>3.1269806247438572</v>
      </c>
      <c r="S79" s="19"/>
      <c r="T79" s="19"/>
      <c r="U79" s="83">
        <f>+('Tabla M'!AD96)/'Tabla M'!AC96-(1-13/24)</f>
        <v>3.6455639860473545</v>
      </c>
      <c r="W79" s="29"/>
    </row>
    <row r="80" spans="1:23" x14ac:dyDescent="0.2">
      <c r="A80" s="9">
        <f t="shared" si="3"/>
        <v>91</v>
      </c>
      <c r="B80" s="36">
        <f>+('Tabla M'!N97-'Tabla M'!N98)/'Tabla M'!M97-(13/24)*(1-'Tabla M'!M98/'Tabla M'!M97)</f>
        <v>0.86987497812702708</v>
      </c>
      <c r="C80" s="36">
        <f>+('Tabla M'!N97-'Tabla M'!N99)/'Tabla M'!M97-(13/24)*(1-'Tabla M'!M99/'Tabla M'!M97)</f>
        <v>1.524680885915551</v>
      </c>
      <c r="D80" s="36">
        <f>+('Tabla M'!N97-'Tabla M'!N100)/'Tabla M'!M97-(13/24)*(1-'Tabla M'!M100/'Tabla M'!M97)</f>
        <v>2.0076434070295006</v>
      </c>
      <c r="E80" s="36">
        <f>('Tabla M'!N97-'Tabla M'!N101)/'Tabla M'!M97-(13/24)*(1-'Tabla M'!M101/'Tabla M'!M97)</f>
        <v>2.3560620346391801</v>
      </c>
      <c r="F80" s="36">
        <f>('Tabla M'!N97-'Tabla M'!N102)/'Tabla M'!M97-(13/24)*(1-'Tabla M'!M102/'Tabla M'!M97)</f>
        <v>2.6014505783328712</v>
      </c>
      <c r="G80" s="36">
        <f>('Tabla M'!N97-'Tabla M'!N103)/'Tabla M'!M97-(13/24)*(1-'Tabla M'!M103/'Tabla M'!M97)</f>
        <v>2.7698267583101428</v>
      </c>
      <c r="H80" s="19"/>
      <c r="I80" s="19"/>
      <c r="J80" s="83">
        <f>+('Tabla M'!N97)/'Tabla M'!M97-(1-13/24)</f>
        <v>3.1448059844500329</v>
      </c>
      <c r="L80" s="9">
        <f t="shared" si="4"/>
        <v>91</v>
      </c>
      <c r="M80" s="36">
        <f>+('Tabla M'!AD97-'Tabla M'!AD98)/'Tabla M'!AC97-(1-13/24)*(1-'Tabla M'!AC98/'Tabla M'!AC97)</f>
        <v>0.89842231570512854</v>
      </c>
      <c r="N80" s="36">
        <f>+('Tabla M'!AD97-'Tabla M'!AD99)/'Tabla M'!AC97-(1-13/24)*(1-'Tabla M'!AC99/'Tabla M'!AC97)</f>
        <v>1.5938934099212196</v>
      </c>
      <c r="O80" s="36">
        <f>+('Tabla M'!AD97-'Tabla M'!AD100)/'Tabla M'!AC97-(1-13/24)*(1-'Tabla M'!AC100/'Tabla M'!AC97)</f>
        <v>2.1247702420137151</v>
      </c>
      <c r="P80" s="36">
        <f>+('Tabla M'!AD97-'Tabla M'!AD101)/'Tabla M'!AC97-(1-13/24)*(1-'Tabla M'!AC101/'Tabla M'!AC97)</f>
        <v>2.5238083882914917</v>
      </c>
      <c r="Q80" s="36">
        <f>+('Tabla M'!AD97-'Tabla M'!AD102)/'Tabla M'!AC97-(1-13/24)*(1-'Tabla M'!AC102/'Tabla M'!AC97)</f>
        <v>2.8184116180897121</v>
      </c>
      <c r="R80" s="36">
        <f>+('Tabla M'!AD97-'Tabla M'!AD103)/'Tabla M'!AC97-(1-13/24)*(1-'Tabla M'!AC103/'Tabla M'!AC97)</f>
        <v>3.0317425690094524</v>
      </c>
      <c r="S80" s="19"/>
      <c r="T80" s="19"/>
      <c r="U80" s="83">
        <f>+('Tabla M'!AD97)/'Tabla M'!AC97-(1-13/24)</f>
        <v>3.4756878478235449</v>
      </c>
      <c r="W80" s="29"/>
    </row>
    <row r="81" spans="1:23" x14ac:dyDescent="0.2">
      <c r="A81" s="9">
        <f t="shared" si="3"/>
        <v>92</v>
      </c>
      <c r="B81" s="36">
        <f>+('Tabla M'!N98-'Tabla M'!N99)/'Tabla M'!M98-(13/24)*(1-'Tabla M'!M99/'Tabla M'!M98)</f>
        <v>0.86184846144368987</v>
      </c>
      <c r="C81" s="36">
        <f>+('Tabla M'!N98-'Tabla M'!N100)/'Tabla M'!M98-(13/24)*(1-'Tabla M'!M100/'Tabla M'!M98)</f>
        <v>1.4975185139067055</v>
      </c>
      <c r="D81" s="36">
        <f>+('Tabla M'!N98-'Tabla M'!N101)/'Tabla M'!M98-(13/24)*(1-'Tabla M'!M101/'Tabla M'!M98)</f>
        <v>1.9561033473237908</v>
      </c>
      <c r="E81" s="36">
        <f>('Tabla M'!N98-'Tabla M'!N102)/'Tabla M'!M98-(13/24)*(1-'Tabla M'!M102/'Tabla M'!M98)</f>
        <v>2.2790810974063653</v>
      </c>
      <c r="F81" s="36">
        <f>('Tabla M'!N98-'Tabla M'!N103)/'Tabla M'!M98-(13/24)*(1-'Tabla M'!M103/'Tabla M'!M98)</f>
        <v>2.5006960063910348</v>
      </c>
      <c r="G81" s="36">
        <f>('Tabla M'!N98-'Tabla M'!N104)/'Tabla M'!M98-(13/24)*(1-'Tabla M'!M104/'Tabla M'!M98)</f>
        <v>2.6485156427918644</v>
      </c>
      <c r="H81" s="19"/>
      <c r="I81" s="19"/>
      <c r="J81" s="83">
        <f>+('Tabla M'!N98)/'Tabla M'!M98-(1-13/24)</f>
        <v>2.9678905129544662</v>
      </c>
      <c r="L81" s="9">
        <f t="shared" si="4"/>
        <v>92</v>
      </c>
      <c r="M81" s="36">
        <f>+('Tabla M'!AD98-'Tabla M'!AD99)/'Tabla M'!AC98-(1-13/24)*(1-'Tabla M'!AC99/'Tabla M'!AC98)</f>
        <v>0.8934899439102556</v>
      </c>
      <c r="N81" s="36">
        <f>+('Tabla M'!AD98-'Tabla M'!AD100)/'Tabla M'!AC98-(1-13/24)*(1-'Tabla M'!AC100/'Tabla M'!AC98)</f>
        <v>1.5755213250479989</v>
      </c>
      <c r="O81" s="36">
        <f>+('Tabla M'!AD98-'Tabla M'!AD101)/'Tabla M'!AC98-(1-13/24)*(1-'Tabla M'!AC101/'Tabla M'!AC98)</f>
        <v>2.0881760908620373</v>
      </c>
      <c r="P81" s="36">
        <f>+('Tabla M'!AD98-'Tabla M'!AD102)/'Tabla M'!AC98-(1-13/24)*(1-'Tabla M'!AC102/'Tabla M'!AC98)</f>
        <v>2.4666605821044647</v>
      </c>
      <c r="Q81" s="36">
        <f>+('Tabla M'!AD98-'Tabla M'!AD103)/'Tabla M'!AC98-(1-13/24)*(1-'Tabla M'!AC103/'Tabla M'!AC98)</f>
        <v>2.7407324464232077</v>
      </c>
      <c r="R81" s="36">
        <f>+('Tabla M'!AD98-'Tabla M'!AD104)/'Tabla M'!AC98-(1-13/24)*(1-'Tabla M'!AC104/'Tabla M'!AC98)</f>
        <v>2.9351284053726445</v>
      </c>
      <c r="S81" s="19"/>
      <c r="T81" s="19"/>
      <c r="U81" s="83">
        <f>+('Tabla M'!AD98)/'Tabla M'!AC98-(1-13/24)</f>
        <v>3.3110805824789953</v>
      </c>
      <c r="W81" s="29"/>
    </row>
    <row r="82" spans="1:23" x14ac:dyDescent="0.2">
      <c r="A82" s="9">
        <f t="shared" si="3"/>
        <v>93</v>
      </c>
      <c r="B82" s="36">
        <f>+('Tabla M'!N99-'Tabla M'!N100)/'Tabla M'!M99-(13/24)*(1-'Tabla M'!M100/'Tabla M'!M99)</f>
        <v>0.85330450937467395</v>
      </c>
      <c r="C82" s="36">
        <f>+('Tabla M'!N99-'Tabla M'!N101)/'Tabla M'!M99-(13/24)*(1-'Tabla M'!M101/'Tabla M'!M99)</f>
        <v>1.4688951051081423</v>
      </c>
      <c r="D82" s="36">
        <f>+('Tabla M'!N99-'Tabla M'!N102)/'Tabla M'!M99-(13/24)*(1-'Tabla M'!M102/'Tabla M'!M99)</f>
        <v>1.9024507988289536</v>
      </c>
      <c r="E82" s="36">
        <f>('Tabla M'!N99-'Tabla M'!N103)/'Tabla M'!M99-(13/24)*(1-'Tabla M'!M103/'Tabla M'!M99)</f>
        <v>2.1999400394319295</v>
      </c>
      <c r="F82" s="36">
        <f>('Tabla M'!N99-'Tabla M'!N104)/'Tabla M'!M99-(13/24)*(1-'Tabla M'!M104/'Tabla M'!M99)</f>
        <v>2.3983687082456</v>
      </c>
      <c r="G82" s="36">
        <f>('Tabla M'!N99-'Tabla M'!N105)/'Tabla M'!M99-(13/24)*(1-'Tabla M'!M105/'Tabla M'!M99)</f>
        <v>2.5267188609695053</v>
      </c>
      <c r="H82" s="19"/>
      <c r="I82" s="19"/>
      <c r="J82" s="83">
        <f>+('Tabla M'!N99)/'Tabla M'!M99-(1-13/24)</f>
        <v>2.7985571568950069</v>
      </c>
      <c r="L82" s="9">
        <f t="shared" si="4"/>
        <v>93</v>
      </c>
      <c r="M82" s="36">
        <f>+('Tabla M'!AD99-'Tabla M'!AD100)/'Tabla M'!AC99-(1-13/24)*(1-'Tabla M'!AC100/'Tabla M'!AC99)</f>
        <v>0.88850777243589729</v>
      </c>
      <c r="N82" s="36">
        <f>+('Tabla M'!AD99-'Tabla M'!AD101)/'Tabla M'!AC99-(1-13/24)*(1-'Tabla M'!AC101/'Tabla M'!AC99)</f>
        <v>1.5563622973145481</v>
      </c>
      <c r="O82" s="36">
        <f>+('Tabla M'!AD99-'Tabla M'!AD102)/'Tabla M'!AC99-(1-13/24)*(1-'Tabla M'!AC102/'Tabla M'!AC99)</f>
        <v>2.0494281906380496</v>
      </c>
      <c r="P82" s="36">
        <f>+('Tabla M'!AD99-'Tabla M'!AD103)/'Tabla M'!AC99-(1-13/24)*(1-'Tabla M'!AC103/'Tabla M'!AC99)</f>
        <v>2.4064718522463711</v>
      </c>
      <c r="Q82" s="36">
        <f>+('Tabla M'!AD99-'Tabla M'!AD104)/'Tabla M'!AC99-(1-13/24)*(1-'Tabla M'!AC104/'Tabla M'!AC99)</f>
        <v>2.6597187338906938</v>
      </c>
      <c r="R82" s="36">
        <f>+('Tabla M'!AD99-'Tabla M'!AD105)/'Tabla M'!AC99-(1-13/24)*(1-'Tabla M'!AC105/'Tabla M'!AC99)</f>
        <v>2.8352736094405611</v>
      </c>
      <c r="S82" s="19"/>
      <c r="T82" s="19"/>
      <c r="U82" s="83">
        <f>+('Tabla M'!AD99)/'Tabla M'!AC99-(1-13/24)</f>
        <v>3.1494856869390424</v>
      </c>
      <c r="W82" s="29"/>
    </row>
    <row r="83" spans="1:23" x14ac:dyDescent="0.2">
      <c r="A83" s="9">
        <f t="shared" si="3"/>
        <v>94</v>
      </c>
      <c r="B83" s="36">
        <f>+('Tabla M'!N100-'Tabla M'!N101)/'Tabla M'!M100-(13/24)*(1-'Tabla M'!M101/'Tabla M'!M100)</f>
        <v>0.8442259239377875</v>
      </c>
      <c r="C83" s="36">
        <f>+('Tabla M'!N100-'Tabla M'!N102)/'Tabla M'!M100-(13/24)*(1-'Tabla M'!M102/'Tabla M'!M100)</f>
        <v>1.4388077103502868</v>
      </c>
      <c r="D83" s="36">
        <f>+('Tabla M'!N100-'Tabla M'!N103)/'Tabla M'!M100-(13/24)*(1-'Tabla M'!M103/'Tabla M'!M100)</f>
        <v>1.8467868619979149</v>
      </c>
      <c r="E83" s="36">
        <f>('Tabla M'!N100-'Tabla M'!N104)/'Tabla M'!M100-(13/24)*(1-'Tabla M'!M104/'Tabla M'!M100)</f>
        <v>2.1189135439615496</v>
      </c>
      <c r="F83" s="36">
        <f>('Tabla M'!N100-'Tabla M'!N105)/'Tabla M'!M100-(13/24)*(1-'Tabla M'!M105/'Tabla M'!M100)</f>
        <v>2.2949339819310253</v>
      </c>
      <c r="G83" s="36">
        <f>('Tabla M'!N100-'Tabla M'!N106)/'Tabla M'!M100-(13/24)*(1-'Tabla M'!M106/'Tabla M'!M100)</f>
        <v>2.4050569592010187</v>
      </c>
      <c r="H83" s="19"/>
      <c r="I83" s="19"/>
      <c r="J83" s="83">
        <f>+('Tabla M'!N100)/'Tabla M'!M100-(1-13/24)</f>
        <v>2.6367845462198072</v>
      </c>
      <c r="L83" s="9">
        <f t="shared" si="4"/>
        <v>94</v>
      </c>
      <c r="M83" s="36">
        <f>+('Tabla M'!AD100-'Tabla M'!AD101)/'Tabla M'!AC100-(1-13/24)*(1-'Tabla M'!AC101/'Tabla M'!AC100)</f>
        <v>0.88253665865384512</v>
      </c>
      <c r="N83" s="36">
        <f>+('Tabla M'!AD100-'Tabla M'!AD102)/'Tabla M'!AC100-(1-13/24)*(1-'Tabla M'!AC102/'Tabla M'!AC100)</f>
        <v>1.5340988024739577</v>
      </c>
      <c r="O83" s="36">
        <f>+('Tabla M'!AD100-'Tabla M'!AD103)/'Tabla M'!AC100-(1-13/24)*(1-'Tabla M'!AC103/'Tabla M'!AC100)</f>
        <v>2.005914307754237</v>
      </c>
      <c r="P83" s="36">
        <f>+('Tabla M'!AD100-'Tabla M'!AD104)/'Tabla M'!AC100-(1-13/24)*(1-'Tabla M'!AC104/'Tabla M'!AC100)</f>
        <v>2.340567512030268</v>
      </c>
      <c r="Q83" s="36">
        <f>+('Tabla M'!AD100-'Tabla M'!AD105)/'Tabla M'!AC100-(1-13/24)*(1-'Tabla M'!AC105/'Tabla M'!AC100)</f>
        <v>2.5725545803312913</v>
      </c>
      <c r="R83" s="36">
        <f>+('Tabla M'!AD100-'Tabla M'!AD106)/'Tabla M'!AC100-(1-13/24)*(1-'Tabla M'!AC106/'Tabla M'!AC100)</f>
        <v>2.7293455066171739</v>
      </c>
      <c r="S83" s="19"/>
      <c r="T83" s="19"/>
      <c r="U83" s="83">
        <f>+('Tabla M'!AD100)/'Tabla M'!AC100-(1-13/24)</f>
        <v>2.9877702697579354</v>
      </c>
      <c r="W83" s="29"/>
    </row>
    <row r="84" spans="1:23" x14ac:dyDescent="0.2">
      <c r="A84" s="9">
        <f t="shared" si="3"/>
        <v>95</v>
      </c>
      <c r="B84" s="36">
        <f>+('Tabla M'!N101-'Tabla M'!N102)/'Tabla M'!M101-(13/24)*(1-'Tabla M'!M102/'Tabla M'!M101)</f>
        <v>0.83459787036152666</v>
      </c>
      <c r="C84" s="36">
        <f>+('Tabla M'!N101-'Tabla M'!N103)/'Tabla M'!M101-(13/24)*(1-'Tabla M'!M103/'Tabla M'!M101)</f>
        <v>1.4072668267576911</v>
      </c>
      <c r="D84" s="36">
        <f>+('Tabla M'!N101-'Tabla M'!N104)/'Tabla M'!M101-(13/24)*(1-'Tabla M'!M104/'Tabla M'!M101)</f>
        <v>1.7892434604614238</v>
      </c>
      <c r="E84" s="36">
        <f>('Tabla M'!N101-'Tabla M'!N105)/'Tabla M'!M101-(13/24)*(1-'Tabla M'!M105/'Tabla M'!M101)</f>
        <v>2.0363184399286038</v>
      </c>
      <c r="F84" s="36">
        <f>('Tabla M'!N101-'Tabla M'!N106)/'Tabla M'!M101-(13/24)*(1-'Tabla M'!M106/'Tabla M'!M101)</f>
        <v>2.1908949917297451</v>
      </c>
      <c r="G84" s="36">
        <f>('Tabla M'!N101-'Tabla M'!N107)/'Tabla M'!M101-(13/24)*(1-'Tabla M'!M107/'Tabla M'!M101)</f>
        <v>2.2841667670360803</v>
      </c>
      <c r="H84" s="19"/>
      <c r="I84" s="19"/>
      <c r="J84" s="83">
        <f>+('Tabla M'!N101)/'Tabla M'!M101-(1-13/24)</f>
        <v>2.482525200160842</v>
      </c>
      <c r="L84" s="9">
        <f t="shared" si="4"/>
        <v>95</v>
      </c>
      <c r="M84" s="36">
        <f>+('Tabla M'!AD101-'Tabla M'!AD102)/'Tabla M'!AC101-(1-13/24)*(1-'Tabla M'!AC102/'Tabla M'!AC101)</f>
        <v>0.87608958333333375</v>
      </c>
      <c r="N84" s="36">
        <f>+('Tabla M'!AD101-'Tabla M'!AD103)/'Tabla M'!AC101-(1-13/24)*(1-'Tabla M'!AC103/'Tabla M'!AC101)</f>
        <v>1.5104920779407049</v>
      </c>
      <c r="O84" s="36">
        <f>+('Tabla M'!AD101-'Tabla M'!AD104)/'Tabla M'!AC101-(1-13/24)*(1-'Tabla M'!AC104/'Tabla M'!AC101)</f>
        <v>1.9604663268686744</v>
      </c>
      <c r="P84" s="36">
        <f>+('Tabla M'!AD101-'Tabla M'!AD105)/'Tabla M'!AC101-(1-13/24)*(1-'Tabla M'!AC105/'Tabla M'!AC101)</f>
        <v>2.2723958272766622</v>
      </c>
      <c r="Q84" s="36">
        <f>+('Tabla M'!AD101-'Tabla M'!AD106)/'Tabla M'!AC101-(1-13/24)*(1-'Tabla M'!AC106/'Tabla M'!AC101)</f>
        <v>2.4832166961425037</v>
      </c>
      <c r="R84" s="36">
        <f>+('Tabla M'!AD101-'Tabla M'!AD107)/'Tabla M'!AC101-(1-13/24)*(1-'Tabla M'!AC107/'Tabla M'!AC101)</f>
        <v>2.6217556783321632</v>
      </c>
      <c r="S84" s="19"/>
      <c r="T84" s="19"/>
      <c r="U84" s="83">
        <f>+('Tabla M'!AD101)/'Tabla M'!AC101-(1-13/24)</f>
        <v>2.8306942855180957</v>
      </c>
      <c r="W84" s="29"/>
    </row>
    <row r="85" spans="1:23" x14ac:dyDescent="0.2">
      <c r="A85" s="9">
        <f t="shared" si="3"/>
        <v>96</v>
      </c>
      <c r="B85" s="36">
        <f>+('Tabla M'!N102-'Tabla M'!N103)/'Tabla M'!M102-(13/24)*(1-'Tabla M'!M103/'Tabla M'!M102)</f>
        <v>0.8244085056874394</v>
      </c>
      <c r="C85" s="36">
        <f>+('Tabla M'!N102-'Tabla M'!N104)/'Tabla M'!M102-(13/24)*(1-'Tabla M'!M104/'Tabla M'!M102)</f>
        <v>1.3742982496346667</v>
      </c>
      <c r="D85" s="36">
        <f>+('Tabla M'!N102-'Tabla M'!N105)/'Tabla M'!M102-(13/24)*(1-'Tabla M'!M105/'Tabla M'!M102)</f>
        <v>1.7299849205119022</v>
      </c>
      <c r="E85" s="36">
        <f>('Tabla M'!N102-'Tabla M'!N106)/'Tabla M'!M102-(13/24)*(1-'Tabla M'!M106/'Tabla M'!M102)</f>
        <v>1.9525117794613489</v>
      </c>
      <c r="F85" s="36">
        <f>('Tabla M'!N102-'Tabla M'!N107)/'Tabla M'!M102-(13/24)*(1-'Tabla M'!M107/'Tabla M'!M102)</f>
        <v>2.0867848949223453</v>
      </c>
      <c r="G85" s="36">
        <f>('Tabla M'!N102-'Tabla M'!N108)/'Tabla M'!M102-(13/24)*(1-'Tabla M'!M108/'Tabla M'!M102)</f>
        <v>2.1646877651653256</v>
      </c>
      <c r="H85" s="19"/>
      <c r="I85" s="19"/>
      <c r="J85" s="83">
        <f>+('Tabla M'!N102)/'Tabla M'!M102-(1-13/24)</f>
        <v>2.3357072122165965</v>
      </c>
      <c r="L85" s="9">
        <f t="shared" si="4"/>
        <v>96</v>
      </c>
      <c r="M85" s="36">
        <f>+('Tabla M'!AD102-'Tabla M'!AD103)/'Tabla M'!AC102-(1-13/24)*(1-'Tabla M'!AC103/'Tabla M'!AC102)</f>
        <v>0.86946137820512737</v>
      </c>
      <c r="N85" s="36">
        <f>+('Tabla M'!AD102-'Tabla M'!AD104)/'Tabla M'!AC102-(1-13/24)*(1-'Tabla M'!AC104/'Tabla M'!AC102)</f>
        <v>1.4861601364151864</v>
      </c>
      <c r="O85" s="36">
        <f>+('Tabla M'!AD102-'Tabla M'!AD105)/'Tabla M'!AC102-(1-13/24)*(1-'Tabla M'!AC105/'Tabla M'!AC102)</f>
        <v>1.9136657903698056</v>
      </c>
      <c r="P85" s="36">
        <f>+('Tabla M'!AD102-'Tabla M'!AD106)/'Tabla M'!AC102-(1-13/24)*(1-'Tabla M'!AC106/'Tabla M'!AC102)</f>
        <v>2.2026000312604261</v>
      </c>
      <c r="Q85" s="36">
        <f>+('Tabla M'!AD102-'Tabla M'!AD107)/'Tabla M'!AC102-(1-13/24)*(1-'Tabla M'!AC107/'Tabla M'!AC102)</f>
        <v>2.3924704927003764</v>
      </c>
      <c r="R85" s="36">
        <f>+('Tabla M'!AD102-'Tabla M'!AD108)/'Tabla M'!AC102-(1-13/24)*(1-'Tabla M'!AC108/'Tabla M'!AC102)</f>
        <v>2.5133649914280687</v>
      </c>
      <c r="S85" s="19"/>
      <c r="T85" s="19"/>
      <c r="U85" s="83">
        <f>+('Tabla M'!AD102)/'Tabla M'!AC102-(1-13/24)</f>
        <v>2.678825056101914</v>
      </c>
      <c r="W85" s="29"/>
    </row>
    <row r="86" spans="1:23" x14ac:dyDescent="0.2">
      <c r="A86" s="9">
        <f t="shared" si="3"/>
        <v>97</v>
      </c>
      <c r="B86" s="36">
        <f>+('Tabla M'!N103-'Tabla M'!N104)/'Tabla M'!M103-(13/24)*(1-'Tabla M'!M104/'Tabla M'!M103)</f>
        <v>0.81364967397997567</v>
      </c>
      <c r="C86" s="36">
        <f>+('Tabla M'!N103-'Tabla M'!N105)/'Tabla M'!M103-(13/24)*(1-'Tabla M'!M105/'Tabla M'!M103)</f>
        <v>1.3399448940378706</v>
      </c>
      <c r="D86" s="36">
        <f>+('Tabla M'!N103-'Tabla M'!N106)/'Tabla M'!M103-(13/24)*(1-'Tabla M'!M106/'Tabla M'!M103)</f>
        <v>1.6692089114685746</v>
      </c>
      <c r="E86" s="36">
        <f>('Tabla M'!N103-'Tabla M'!N107)/'Tabla M'!M103-(13/24)*(1-'Tabla M'!M107/'Tabla M'!M103)</f>
        <v>1.8678874244280745</v>
      </c>
      <c r="F86" s="36">
        <f>('Tabla M'!N103-'Tabla M'!N108)/'Tabla M'!M103-(13/24)*(1-'Tabla M'!M108/'Tabla M'!M103)</f>
        <v>1.9831571592667523</v>
      </c>
      <c r="G86" s="36">
        <f>('Tabla M'!N103-'Tabla M'!N109)/'Tabla M'!M103-(13/24)*(1-'Tabla M'!M109/'Tabla M'!M103)</f>
        <v>2.0472474337480451</v>
      </c>
      <c r="H86" s="19"/>
      <c r="I86" s="19"/>
      <c r="J86" s="83">
        <f>+('Tabla M'!N103)/'Tabla M'!M103-(1-13/24)</f>
        <v>2.1962360981955555</v>
      </c>
      <c r="L86" s="9">
        <f t="shared" si="4"/>
        <v>97</v>
      </c>
      <c r="M86" s="36">
        <f>+('Tabla M'!AD103-'Tabla M'!AD104)/'Tabla M'!AC103-(1-13/24)*(1-'Tabla M'!AC104/'Tabla M'!AC103)</f>
        <v>0.86228846153846173</v>
      </c>
      <c r="N86" s="36">
        <f>+('Tabla M'!AD103-'Tabla M'!AD105)/'Tabla M'!AC103-(1-13/24)*(1-'Tabla M'!AC105/'Tabla M'!AC103)</f>
        <v>1.4600409099420613</v>
      </c>
      <c r="O86" s="36">
        <f>+('Tabla M'!AD103-'Tabla M'!AD106)/'Tabla M'!AC103-(1-13/24)*(1-'Tabla M'!AC106/'Tabla M'!AC103)</f>
        <v>1.8640382566960709</v>
      </c>
      <c r="P86" s="36">
        <f>+('Tabla M'!AD103-'Tabla M'!AD107)/'Tabla M'!AC103-(1-13/24)*(1-'Tabla M'!AC107/'Tabla M'!AC103)</f>
        <v>2.1295213728966798</v>
      </c>
      <c r="Q86" s="36">
        <f>+('Tabla M'!AD103-'Tabla M'!AD108)/'Tabla M'!AC103-(1-13/24)*(1-'Tabla M'!AC108/'Tabla M'!AC103)</f>
        <v>2.2985600322559661</v>
      </c>
      <c r="R86" s="36">
        <f>+('Tabla M'!AD103-'Tabla M'!AD109)/'Tabla M'!AC103-(1-13/24)*(1-'Tabla M'!AC109/'Tabla M'!AC103)</f>
        <v>2.4024212336580315</v>
      </c>
      <c r="S86" s="19"/>
      <c r="T86" s="19"/>
      <c r="U86" s="83">
        <f>+('Tabla M'!AD103)/'Tabla M'!AC103-(1-13/24)</f>
        <v>2.5299117298461655</v>
      </c>
      <c r="W86" s="29"/>
    </row>
    <row r="87" spans="1:23" x14ac:dyDescent="0.2">
      <c r="A87" s="9">
        <f t="shared" si="3"/>
        <v>98</v>
      </c>
      <c r="B87" s="36">
        <f>+('Tabla M'!N104-'Tabla M'!N105)/'Tabla M'!M104-(13/24)*(1-'Tabla M'!M105/'Tabla M'!M104)</f>
        <v>0.80231766715977038</v>
      </c>
      <c r="C87" s="36">
        <f>+('Tabla M'!N104-'Tabla M'!N106)/'Tabla M'!M104-(13/24)*(1-'Tabla M'!M106/'Tabla M'!M104)</f>
        <v>1.3042685272029151</v>
      </c>
      <c r="D87" s="36">
        <f>+('Tabla M'!N104-'Tabla M'!N107)/'Tabla M'!M104-(13/24)*(1-'Tabla M'!M107/'Tabla M'!M104)</f>
        <v>1.6071465982120023</v>
      </c>
      <c r="E87" s="36">
        <f>('Tabla M'!N104-'Tabla M'!N108)/'Tabla M'!M104-(13/24)*(1-'Tabla M'!M108/'Tabla M'!M104)</f>
        <v>1.7828710608809195</v>
      </c>
      <c r="F87" s="36">
        <f>('Tabla M'!N104-'Tabla M'!N109)/'Tabla M'!M104-(13/24)*(1-'Tabla M'!M109/'Tabla M'!M104)</f>
        <v>1.8805743223770117</v>
      </c>
      <c r="G87" s="36">
        <f>('Tabla M'!N104-'Tabla M'!N110)/'Tabla M'!M104-(13/24)*(1-'Tabla M'!M110/'Tabla M'!M104)</f>
        <v>1.9324462807123641</v>
      </c>
      <c r="H87" s="19"/>
      <c r="I87" s="19"/>
      <c r="J87" s="83">
        <f>+('Tabla M'!N104)/'Tabla M'!M104-(1-13/24)</f>
        <v>2.0639967883654631</v>
      </c>
      <c r="L87" s="9">
        <f t="shared" si="4"/>
        <v>98</v>
      </c>
      <c r="M87" s="36">
        <f>+('Tabla M'!AD104-'Tabla M'!AD105)/'Tabla M'!AC104-(1-13/24)*(1-'Tabla M'!AC105/'Tabla M'!AC104)</f>
        <v>0.85449547275641069</v>
      </c>
      <c r="N87" s="36">
        <f>+('Tabla M'!AD104-'Tabla M'!AD106)/'Tabla M'!AC104-(1-13/24)*(1-'Tabla M'!AC106/'Tabla M'!AC104)</f>
        <v>1.4320153218659475</v>
      </c>
      <c r="O87" s="36">
        <f>+('Tabla M'!AD104-'Tabla M'!AD107)/'Tabla M'!AC104-(1-13/24)*(1-'Tabla M'!AC107/'Tabla M'!AC104)</f>
        <v>1.8115271440132876</v>
      </c>
      <c r="P87" s="36">
        <f>+('Tabla M'!AD104-'Tabla M'!AD108)/'Tabla M'!AC104-(1-13/24)*(1-'Tabla M'!AC108/'Tabla M'!AC104)</f>
        <v>2.0531702682348318</v>
      </c>
      <c r="Q87" s="36">
        <f>+('Tabla M'!AD104-'Tabla M'!AD109)/'Tabla M'!AC104-(1-13/24)*(1-'Tabla M'!AC109/'Tabla M'!AC104)</f>
        <v>2.2016413060869153</v>
      </c>
      <c r="R87" s="36">
        <f>+('Tabla M'!AD104-'Tabla M'!AD110)/'Tabla M'!AC104-(1-13/24)*(1-'Tabla M'!AC110/'Tabla M'!AC104)</f>
        <v>2.2891581889273511</v>
      </c>
      <c r="S87" s="19"/>
      <c r="T87" s="19"/>
      <c r="U87" s="83">
        <f>+('Tabla M'!AD104)/'Tabla M'!AC104-(1-13/24)</f>
        <v>2.3838907508247367</v>
      </c>
      <c r="W87" s="29"/>
    </row>
    <row r="88" spans="1:23" x14ac:dyDescent="0.2">
      <c r="A88" s="9">
        <f t="shared" si="3"/>
        <v>99</v>
      </c>
      <c r="B88" s="36">
        <f>+('Tabla M'!N105-'Tabla M'!N106)/'Tabla M'!M105-(13/24)*(1-'Tabla M'!M106/'Tabla M'!M105)</f>
        <v>0.79041404637695878</v>
      </c>
      <c r="C88" s="36">
        <f>+('Tabla M'!N105-'Tabla M'!N107)/'Tabla M'!M105-(13/24)*(1-'Tabla M'!M107/'Tabla M'!M105)</f>
        <v>1.2673513339125613</v>
      </c>
      <c r="D88" s="36">
        <f>+('Tabla M'!N105-'Tabla M'!N108)/'Tabla M'!M105-(13/24)*(1-'Tabla M'!M108/'Tabla M'!M105)</f>
        <v>1.5440618540890134</v>
      </c>
      <c r="E88" s="36">
        <f>('Tabla M'!N105-'Tabla M'!N109)/'Tabla M'!M105-(13/24)*(1-'Tabla M'!M109/'Tabla M'!M105)</f>
        <v>1.6979136280589082</v>
      </c>
      <c r="F88" s="36">
        <f>('Tabla M'!N105-'Tabla M'!N110)/'Tabla M'!M105-(13/24)*(1-'Tabla M'!M110/'Tabla M'!M105)</f>
        <v>1.7795955769210312</v>
      </c>
      <c r="G88" s="36">
        <f>('Tabla M'!N105-'Tabla M'!N111)/'Tabla M'!M105-(13/24)*(1-'Tabla M'!M111/'Tabla M'!M105)</f>
        <v>1.8208433510408235</v>
      </c>
      <c r="H88" s="19"/>
      <c r="I88" s="19"/>
      <c r="J88" s="83">
        <f>+('Tabla M'!N105)/'Tabla M'!M105-(1-13/24)</f>
        <v>1.9388557287793353</v>
      </c>
      <c r="L88" s="9">
        <f t="shared" si="4"/>
        <v>99</v>
      </c>
      <c r="M88" s="36">
        <f>+('Tabla M'!AD105-'Tabla M'!AD106)/'Tabla M'!AC105-(1-13/24)*(1-'Tabla M'!AC106/'Tabla M'!AC105)</f>
        <v>0.84613882211538471</v>
      </c>
      <c r="N88" s="36">
        <f>+('Tabla M'!AD105-'Tabla M'!AD107)/'Tabla M'!AC105-(1-13/24)*(1-'Tabla M'!AC107/'Tabla M'!AC105)</f>
        <v>1.4021711154915173</v>
      </c>
      <c r="O88" s="36">
        <f>+('Tabla M'!AD105-'Tabla M'!AD108)/'Tabla M'!AC105-(1-13/24)*(1-'Tabla M'!AC108/'Tabla M'!AC105)</f>
        <v>1.7562085201216029</v>
      </c>
      <c r="P88" s="36">
        <f>+('Tabla M'!AD105-'Tabla M'!AD109)/'Tabla M'!AC105-(1-13/24)*(1-'Tabla M'!AC109/'Tabla M'!AC105)</f>
        <v>1.9737371631286125</v>
      </c>
      <c r="Q88" s="36">
        <f>+('Tabla M'!AD105-'Tabla M'!AD110)/'Tabla M'!AC105-(1-13/24)*(1-'Tabla M'!AC110/'Tabla M'!AC105)</f>
        <v>2.1019603441603887</v>
      </c>
      <c r="R88" s="36">
        <f>+('Tabla M'!AD105-'Tabla M'!AD111)/'Tabla M'!AC105-(1-13/24)*(1-'Tabla M'!AC111/'Tabla M'!AC105)</f>
        <v>2.1737528516725595</v>
      </c>
      <c r="S88" s="19"/>
      <c r="T88" s="19"/>
      <c r="U88" s="83">
        <f>+('Tabla M'!AD105)/'Tabla M'!AC105-(1-13/24)</f>
        <v>2.2407553976350334</v>
      </c>
      <c r="W88" s="29"/>
    </row>
    <row r="89" spans="1:23" x14ac:dyDescent="0.2">
      <c r="A89" s="9">
        <f t="shared" si="3"/>
        <v>100</v>
      </c>
      <c r="B89" s="36">
        <f>+('Tabla M'!N106-'Tabla M'!N107)/'Tabla M'!M106-(13/24)*(1-'Tabla M'!M107/'Tabla M'!M106)</f>
        <v>0.77794650698221357</v>
      </c>
      <c r="C89" s="36">
        <f>+('Tabla M'!N106-'Tabla M'!N108)/'Tabla M'!M106-(13/24)*(1-'Tabla M'!M108/'Tabla M'!M106)</f>
        <v>1.2292972154344914</v>
      </c>
      <c r="D89" s="36">
        <f>+('Tabla M'!N106-'Tabla M'!N109)/'Tabla M'!M106-(13/24)*(1-'Tabla M'!M109/'Tabla M'!M106)</f>
        <v>1.480249391498021</v>
      </c>
      <c r="E89" s="36">
        <f>('Tabla M'!N106-'Tabla M'!N110)/'Tabla M'!M106-(13/24)*(1-'Tabla M'!M110/'Tabla M'!M106)</f>
        <v>1.6134832326370301</v>
      </c>
      <c r="F89" s="36">
        <f>('Tabla M'!N106-'Tabla M'!N111)/'Tabla M'!M106-(13/24)*(1-'Tabla M'!M111/'Tabla M'!M106)</f>
        <v>1.6807636962029826</v>
      </c>
      <c r="G89" s="36">
        <f>('Tabla M'!N106-'Tabla M'!N112)/'Tabla M'!M106-(13/24)*(1-'Tabla M'!M112/'Tabla M'!M106)</f>
        <v>1.7129430621678985</v>
      </c>
      <c r="H89" s="19"/>
      <c r="I89" s="19"/>
      <c r="J89" s="83">
        <f>+('Tabla M'!N106)/'Tabla M'!M106-(1-13/24)</f>
        <v>1.8206630439066567</v>
      </c>
      <c r="L89" s="9">
        <f t="shared" si="4"/>
        <v>100</v>
      </c>
      <c r="M89" s="36">
        <f>+('Tabla M'!AD106-'Tabla M'!AD107)/'Tabla M'!AC106-(1-13/24)*(1-'Tabla M'!AC107/'Tabla M'!AC106)</f>
        <v>0.8370162259615388</v>
      </c>
      <c r="N89" s="36">
        <f>+('Tabla M'!AD106-'Tabla M'!AD108)/'Tabla M'!AC106-(1-13/24)*(1-'Tabla M'!AC108/'Tabla M'!AC106)</f>
        <v>1.3699619843335875</v>
      </c>
      <c r="O89" s="36">
        <f>+('Tabla M'!AD106-'Tabla M'!AD109)/'Tabla M'!AC106-(1-13/24)*(1-'Tabla M'!AC109/'Tabla M'!AC106)</f>
        <v>1.6974159937090754</v>
      </c>
      <c r="P89" s="36">
        <f>+('Tabla M'!AD106-'Tabla M'!AD110)/'Tabla M'!AC106-(1-13/24)*(1-'Tabla M'!AC110/'Tabla M'!AC106)</f>
        <v>1.890435148075708</v>
      </c>
      <c r="Q89" s="36">
        <f>+('Tabla M'!AD106-'Tabla M'!AD111)/'Tabla M'!AC106-(1-13/24)*(1-'Tabla M'!AC111/'Tabla M'!AC106)</f>
        <v>1.9985070971441463</v>
      </c>
      <c r="R89" s="36">
        <f>+('Tabla M'!AD106-'Tabla M'!AD112)/'Tabla M'!AC106-(1-13/24)*(1-'Tabla M'!AC112/'Tabla M'!AC106)</f>
        <v>2.0551258221290944</v>
      </c>
      <c r="S89" s="19"/>
      <c r="T89" s="19"/>
      <c r="U89" s="83">
        <f>+('Tabla M'!AD106)/'Tabla M'!AC106-(1-13/24)</f>
        <v>2.099368537782428</v>
      </c>
      <c r="W89" s="29"/>
    </row>
    <row r="90" spans="1:23" x14ac:dyDescent="0.2">
      <c r="A90" s="9">
        <f t="shared" si="3"/>
        <v>101</v>
      </c>
      <c r="B90" s="36">
        <f>+('Tabla M'!N107-'Tabla M'!N108)/'Tabla M'!M107-(13/24)*(1-'Tabla M'!M108/'Tabla M'!M107)</f>
        <v>0.7649297773112641</v>
      </c>
      <c r="C90" s="36">
        <f>+('Tabla M'!N107-'Tabla M'!N109)/'Tabla M'!M107-(13/24)*(1-'Tabla M'!M109/'Tabla M'!M107)</f>
        <v>1.1902327369771601</v>
      </c>
      <c r="D90" s="36">
        <f>+('Tabla M'!N107-'Tabla M'!N110)/'Tabla M'!M107-(13/24)*(1-'Tabla M'!M110/'Tabla M'!M107)</f>
        <v>1.4160317232737825</v>
      </c>
      <c r="E90" s="36">
        <f>('Tabla M'!N107-'Tabla M'!N111)/'Tabla M'!M107-(13/24)*(1-'Tabla M'!M111/'Tabla M'!M107)</f>
        <v>1.5300557605670453</v>
      </c>
      <c r="F90" s="36">
        <f>('Tabla M'!N107-'Tabla M'!N112)/'Tabla M'!M107-(13/24)*(1-'Tabla M'!M112/'Tabla M'!M107)</f>
        <v>1.5845919666272223</v>
      </c>
      <c r="G90" s="36">
        <f>('Tabla M'!N107-'Tabla M'!N113)/'Tabla M'!M107-(13/24)*(1-'Tabla M'!M113/'Tabla M'!M107)</f>
        <v>1.6091842179997307</v>
      </c>
      <c r="H90" s="19"/>
      <c r="I90" s="19"/>
      <c r="J90" s="83">
        <f>+('Tabla M'!N107)/'Tabla M'!M107-(1-13/24)</f>
        <v>1.7092547433064995</v>
      </c>
      <c r="L90" s="9">
        <f t="shared" si="4"/>
        <v>101</v>
      </c>
      <c r="M90" s="36">
        <f>+('Tabla M'!AD107-'Tabla M'!AD108)/'Tabla M'!AC107-(1-13/24)*(1-'Tabla M'!AC108/'Tabla M'!AC107)</f>
        <v>0.8270430689102557</v>
      </c>
      <c r="N90" s="36">
        <f>+('Tabla M'!AD107-'Tabla M'!AD109)/'Tabla M'!AC107-(1-13/24)*(1-'Tabla M'!AC109/'Tabla M'!AC107)</f>
        <v>1.3351971626178802</v>
      </c>
      <c r="O90" s="36">
        <f>+('Tabla M'!AD107-'Tabla M'!AD110)/'Tabla M'!AC107-(1-13/24)*(1-'Tabla M'!AC110/'Tabla M'!AC107)</f>
        <v>1.6347307479370854</v>
      </c>
      <c r="P90" s="36">
        <f>+('Tabla M'!AD107-'Tabla M'!AD111)/'Tabla M'!AC107-(1-13/24)*(1-'Tabla M'!AC111/'Tabla M'!AC107)</f>
        <v>1.8024404163538059</v>
      </c>
      <c r="Q90" s="36">
        <f>+('Tabla M'!AD107-'Tabla M'!AD112)/'Tabla M'!AC107-(1-13/24)*(1-'Tabla M'!AC112/'Tabla M'!AC107)</f>
        <v>1.8903032491726157</v>
      </c>
      <c r="R90" s="36">
        <f>+('Tabla M'!AD107-'Tabla M'!AD113)/'Tabla M'!AC107-(1-13/24)*(1-'Tabla M'!AC113/'Tabla M'!AC107)</f>
        <v>1.932446080172773</v>
      </c>
      <c r="S90" s="19"/>
      <c r="T90" s="19"/>
      <c r="U90" s="83">
        <f>+('Tabla M'!AD107)/'Tabla M'!AC107-(1-13/24)</f>
        <v>1.9589605764072444</v>
      </c>
      <c r="W90" s="29"/>
    </row>
    <row r="91" spans="1:23" x14ac:dyDescent="0.2">
      <c r="A91" s="9">
        <f t="shared" si="3"/>
        <v>102</v>
      </c>
      <c r="B91" s="36">
        <f>+('Tabla M'!N108-'Tabla M'!N109)/'Tabla M'!M108-(13/24)*(1-'Tabla M'!M109/'Tabla M'!M108)</f>
        <v>0.75138652456868082</v>
      </c>
      <c r="C91" s="36">
        <f>+('Tabla M'!N108-'Tabla M'!N110)/'Tabla M'!M108-(13/24)*(1-'Tabla M'!M110/'Tabla M'!M108)</f>
        <v>1.1503076035516042</v>
      </c>
      <c r="D91" s="36">
        <f>+('Tabla M'!N108-'Tabla M'!N111)/'Tabla M'!M108-(13/24)*(1-'Tabla M'!M111/'Tabla M'!M108)</f>
        <v>1.3517548851937977</v>
      </c>
      <c r="E91" s="36">
        <f>('Tabla M'!N108-'Tabla M'!N112)/'Tabla M'!M108-(13/24)*(1-'Tabla M'!M112/'Tabla M'!M108)</f>
        <v>1.4481044858805858</v>
      </c>
      <c r="F91" s="36">
        <f>('Tabla M'!N108-'Tabla M'!N113)/'Tabla M'!M108-(13/24)*(1-'Tabla M'!M113/'Tabla M'!M108)</f>
        <v>1.4915518352821135</v>
      </c>
      <c r="G91" s="36">
        <f>('Tabla M'!N108-'Tabla M'!N114)/'Tabla M'!M108-(13/24)*(1-'Tabla M'!M114/'Tabla M'!M108)</f>
        <v>1.509931906270344</v>
      </c>
      <c r="H91" s="19"/>
      <c r="I91" s="19"/>
      <c r="J91" s="83">
        <f>+('Tabla M'!N108)/'Tabla M'!M108-(1-13/24)</f>
        <v>1.6044549146568055</v>
      </c>
      <c r="L91" s="9">
        <f t="shared" si="4"/>
        <v>102</v>
      </c>
      <c r="M91" s="36">
        <f>+('Tabla M'!AD108-'Tabla M'!AD109)/'Tabla M'!AC108-(1-13/24)*(1-'Tabla M'!AC109/'Tabla M'!AC108)</f>
        <v>0.81612900641025665</v>
      </c>
      <c r="N91" s="36">
        <f>+('Tabla M'!AD108-'Tabla M'!AD110)/'Tabla M'!AC108-(1-13/24)*(1-'Tabla M'!AC110/'Tabla M'!AC108)</f>
        <v>1.2971997099628643</v>
      </c>
      <c r="O91" s="36">
        <f>+('Tabla M'!AD108-'Tabla M'!AD111)/'Tabla M'!AC108-(1-13/24)*(1-'Tabla M'!AC111/'Tabla M'!AC108)</f>
        <v>1.5665525042140582</v>
      </c>
      <c r="P91" s="36">
        <f>+('Tabla M'!AD108-'Tabla M'!AD112)/'Tabla M'!AC108-(1-13/24)*(1-'Tabla M'!AC112/'Tabla M'!AC108)</f>
        <v>1.7076660115866145</v>
      </c>
      <c r="Q91" s="36">
        <f>+('Tabla M'!AD108-'Tabla M'!AD113)/'Tabla M'!AC108-(1-13/24)*(1-'Tabla M'!AC113/'Tabla M'!AC108)</f>
        <v>1.7753501790810184</v>
      </c>
      <c r="R91" s="36">
        <f>+('Tabla M'!AD108-'Tabla M'!AD114)/'Tabla M'!AC108-(1-13/24)*(1-'Tabla M'!AC114/'Tabla M'!AC108)</f>
        <v>1.8041462935872421</v>
      </c>
      <c r="S91" s="19"/>
      <c r="T91" s="19"/>
      <c r="U91" s="83">
        <f>+('Tabla M'!AD108)/'Tabla M'!AC108-(1-13/24)</f>
        <v>1.8179342096639899</v>
      </c>
      <c r="W91" s="29"/>
    </row>
    <row r="92" spans="1:23" x14ac:dyDescent="0.2">
      <c r="A92" s="9">
        <f t="shared" si="3"/>
        <v>103</v>
      </c>
      <c r="B92" s="36">
        <f>+('Tabla M'!N109-'Tabla M'!N110)/'Tabla M'!M109-(13/24)*(1-'Tabla M'!M110/'Tabla M'!M109)</f>
        <v>0.73734822748344264</v>
      </c>
      <c r="C92" s="36">
        <f>+('Tabla M'!N109-'Tabla M'!N111)/'Tabla M'!M109-(13/24)*(1-'Tabla M'!M111/'Tabla M'!M109)</f>
        <v>1.1096945482868807</v>
      </c>
      <c r="D92" s="36">
        <f>+('Tabla M'!N109-'Tabla M'!N112)/'Tabla M'!M109-(13/24)*(1-'Tabla M'!M112/'Tabla M'!M109)</f>
        <v>1.2877829247303374</v>
      </c>
      <c r="E92" s="36">
        <f>('Tabla M'!N109-'Tabla M'!N113)/'Tabla M'!M109-(13/24)*(1-'Tabla M'!M113/'Tabla M'!M109)</f>
        <v>1.3680890999561433</v>
      </c>
      <c r="F92" s="36">
        <f>('Tabla M'!N109-'Tabla M'!N114)/'Tabla M'!M109-(13/24)*(1-'Tabla M'!M114/'Tabla M'!M109)</f>
        <v>1.4020620171024234</v>
      </c>
      <c r="G92" s="36">
        <f>('Tabla M'!N109-'Tabla M'!N115)/'Tabla M'!M109-(13/24)*(1-'Tabla M'!M115/'Tabla M'!M109)</f>
        <v>1.4154727947476631</v>
      </c>
      <c r="H92" s="19"/>
      <c r="I92" s="19"/>
      <c r="J92" s="83">
        <f>+('Tabla M'!N109)/'Tabla M'!M109-(1-13/24)</f>
        <v>1.5060778550744587</v>
      </c>
      <c r="L92" s="9">
        <f t="shared" si="4"/>
        <v>103</v>
      </c>
      <c r="M92" s="36">
        <f>+('Tabla M'!AD109-'Tabla M'!AD110)/'Tabla M'!AC109-(1-13/24)*(1-'Tabla M'!AC110/'Tabla M'!AC109)</f>
        <v>0.80335516826923092</v>
      </c>
      <c r="N92" s="36">
        <f>+('Tabla M'!AD109-'Tabla M'!AD111)/'Tabla M'!AC109-(1-13/24)*(1-'Tabla M'!AC111/'Tabla M'!AC109)</f>
        <v>1.2531559101383367</v>
      </c>
      <c r="O92" s="36">
        <f>+('Tabla M'!AD109-'Tabla M'!AD112)/'Tabla M'!AC109-(1-13/24)*(1-'Tabla M'!AC112/'Tabla M'!AC109)</f>
        <v>1.4888058148678707</v>
      </c>
      <c r="P92" s="36">
        <f>+('Tabla M'!AD109-'Tabla M'!AD113)/'Tabla M'!AC109-(1-13/24)*(1-'Tabla M'!AC113/'Tabla M'!AC109)</f>
        <v>1.6018337447856257</v>
      </c>
      <c r="Q92" s="36">
        <f>+('Tabla M'!AD109-'Tabla M'!AD114)/'Tabla M'!AC109-(1-13/24)*(1-'Tabla M'!AC114/'Tabla M'!AC109)</f>
        <v>1.6499212862713393</v>
      </c>
      <c r="R92" s="36">
        <f>+('Tabla M'!AD109-'Tabla M'!AD115)/'Tabla M'!AC109-(1-13/24)*(1-'Tabla M'!AC115/'Tabla M'!AC109)</f>
        <v>1.6672226337018898</v>
      </c>
      <c r="S92" s="19"/>
      <c r="T92" s="19"/>
      <c r="U92" s="83">
        <f>+('Tabla M'!AD109)/'Tabla M'!AC109-(1-13/24)</f>
        <v>1.6729461629851352</v>
      </c>
      <c r="W92" s="29"/>
    </row>
    <row r="93" spans="1:23" x14ac:dyDescent="0.2">
      <c r="A93" s="9">
        <f t="shared" si="3"/>
        <v>104</v>
      </c>
      <c r="B93" s="36">
        <f>+('Tabla M'!N110-'Tabla M'!N111)/'Tabla M'!M110-(13/24)*(1-'Tabla M'!M111/'Tabla M'!M110)</f>
        <v>0.72285600039218201</v>
      </c>
      <c r="C93" s="36">
        <f>+('Tabla M'!N110-'Tabla M'!N112)/'Tabla M'!M110-(13/24)*(1-'Tabla M'!M112/'Tabla M'!M110)</f>
        <v>1.0685885733218128</v>
      </c>
      <c r="D93" s="36">
        <f>+('Tabla M'!N110-'Tabla M'!N113)/'Tabla M'!M110-(13/24)*(1-'Tabla M'!M113/'Tabla M'!M110)</f>
        <v>1.2244912837481214</v>
      </c>
      <c r="E93" s="36">
        <f>('Tabla M'!N110-'Tabla M'!N114)/'Tabla M'!M110-(13/24)*(1-'Tabla M'!M114/'Tabla M'!M110)</f>
        <v>1.2904447406186645</v>
      </c>
      <c r="F93" s="36">
        <f>('Tabla M'!N110-'Tabla M'!N115)/'Tabla M'!M110-(13/24)*(1-'Tabla M'!M115/'Tabla M'!M110)</f>
        <v>1.3164798067631867</v>
      </c>
      <c r="G93" s="36">
        <f>('Tabla M'!N110-'Tabla M'!N116)/'Tabla M'!M110-(13/24)*(1-'Tabla M'!M116/'Tabla M'!M110)</f>
        <v>1.3260141202942175</v>
      </c>
      <c r="H93" s="19"/>
      <c r="I93" s="19"/>
      <c r="J93" s="83">
        <f>+('Tabla M'!N110)/'Tabla M'!M110-(1-13/24)</f>
        <v>1.413930136013374</v>
      </c>
      <c r="L93" s="9">
        <f t="shared" si="4"/>
        <v>104</v>
      </c>
      <c r="M93" s="36">
        <f>+('Tabla M'!AD110-'Tabla M'!AD111)/'Tabla M'!AC110-(1-13/24)*(1-'Tabla M'!AC111/'Tabla M'!AC110)</f>
        <v>0.78780180288461521</v>
      </c>
      <c r="N93" s="36">
        <f>+('Tabla M'!AD110-'Tabla M'!AD112)/'Tabla M'!AC110-(1-13/24)*(1-'Tabla M'!AC112/'Tabla M'!AC110)</f>
        <v>1.2005299345103704</v>
      </c>
      <c r="O93" s="36">
        <f>+('Tabla M'!AD110-'Tabla M'!AD113)/'Tabla M'!AC110-(1-13/24)*(1-'Tabla M'!AC113/'Tabla M'!AC110)</f>
        <v>1.3984922735574581</v>
      </c>
      <c r="P93" s="36">
        <f>+('Tabla M'!AD110-'Tabla M'!AD114)/'Tabla M'!AC110-(1-13/24)*(1-'Tabla M'!AC114/'Tabla M'!AC110)</f>
        <v>1.4827150156572437</v>
      </c>
      <c r="Q93" s="36">
        <f>+('Tabla M'!AD110-'Tabla M'!AD115)/'Tabla M'!AC110-(1-13/24)*(1-'Tabla M'!AC115/'Tabla M'!AC110)</f>
        <v>1.5130173949763221</v>
      </c>
      <c r="R93" s="36">
        <f>+('Tabla M'!AD110-'Tabla M'!AD116)/'Tabla M'!AC110-(1-13/24)*(1-'Tabla M'!AC116/'Tabla M'!AC110)</f>
        <v>1.5215447413992873</v>
      </c>
      <c r="S93" s="19"/>
      <c r="T93" s="19"/>
      <c r="U93" s="83">
        <f>+('Tabla M'!AD110)/'Tabla M'!AC110-(1-13/24)</f>
        <v>1.5230418486254353</v>
      </c>
      <c r="W93" s="29"/>
    </row>
    <row r="94" spans="1:23" x14ac:dyDescent="0.2">
      <c r="A94" s="9">
        <f t="shared" si="3"/>
        <v>105</v>
      </c>
      <c r="B94" s="36">
        <f>+('Tabla M'!N111-'Tabla M'!N112)/'Tabla M'!M111-(13/24)*(1-'Tabla M'!M112/'Tabla M'!M111)</f>
        <v>0.70796129654635753</v>
      </c>
      <c r="C94" s="36">
        <f>+('Tabla M'!N111-'Tabla M'!N113)/'Tabla M'!M111-(13/24)*(1-'Tabla M'!M113/'Tabla M'!M111)</f>
        <v>1.0272053992157513</v>
      </c>
      <c r="D94" s="36">
        <f>+('Tabla M'!N111-'Tabla M'!N114)/'Tabla M'!M111-(13/24)*(1-'Tabla M'!M114/'Tabla M'!M111)</f>
        <v>1.1622591907695123</v>
      </c>
      <c r="E94" s="36">
        <f>('Tabla M'!N111-'Tabla M'!N115)/'Tabla M'!M111-(13/24)*(1-'Tabla M'!M115/'Tabla M'!M111)</f>
        <v>1.2155715501667204</v>
      </c>
      <c r="F94" s="36">
        <f>('Tabla M'!N111-'Tabla M'!N116)/'Tabla M'!M111-(13/24)*(1-'Tabla M'!M116/'Tabla M'!M111)</f>
        <v>1.2350950937886345</v>
      </c>
      <c r="G94" s="36">
        <f>('Tabla M'!N111-'Tabla M'!N117)/'Tabla M'!M111-(13/24)*(1-'Tabla M'!M117/'Tabla M'!M111)</f>
        <v>1.2416862309286456</v>
      </c>
      <c r="H94" s="19"/>
      <c r="I94" s="19"/>
      <c r="J94" s="83">
        <f>+('Tabla M'!N111)/'Tabla M'!M111-(1-13/24)</f>
        <v>1.3278124482341118</v>
      </c>
      <c r="L94" s="9">
        <f t="shared" si="4"/>
        <v>105</v>
      </c>
      <c r="M94" s="36">
        <f>+('Tabla M'!AD111-'Tabla M'!AD112)/'Tabla M'!AC111-(1-13/24)*(1-'Tabla M'!AC112/'Tabla M'!AC111)</f>
        <v>0.76854959935897449</v>
      </c>
      <c r="N94" s="36">
        <f>+('Tabla M'!AD111-'Tabla M'!AD113)/'Tabla M'!AC111-(1-13/24)*(1-'Tabla M'!AC113/'Tabla M'!AC111)</f>
        <v>1.1371793696717052</v>
      </c>
      <c r="O94" s="36">
        <f>+('Tabla M'!AD111-'Tabla M'!AD114)/'Tabla M'!AC111-(1-13/24)*(1-'Tabla M'!AC114/'Tabla M'!AC111)</f>
        <v>1.2940122815518151</v>
      </c>
      <c r="P94" s="36">
        <f>+('Tabla M'!AD111-'Tabla M'!AD115)/'Tabla M'!AC111-(1-13/24)*(1-'Tabla M'!AC115/'Tabla M'!AC111)</f>
        <v>1.3504389694869599</v>
      </c>
      <c r="Q94" s="36">
        <f>+('Tabla M'!AD111-'Tabla M'!AD116)/'Tabla M'!AC111-(1-13/24)*(1-'Tabla M'!AC116/'Tabla M'!AC111)</f>
        <v>1.3663179178182732</v>
      </c>
      <c r="R94" s="36">
        <f>+('Tabla M'!AD111-'Tabla M'!AD117)/'Tabla M'!AC111-(1-13/24)*(1-'Tabla M'!AC117/'Tabla M'!AC111)</f>
        <v>1.3691057121814083</v>
      </c>
      <c r="S94" s="19"/>
      <c r="T94" s="19"/>
      <c r="U94" s="83">
        <f>+('Tabla M'!AD111)/'Tabla M'!AC111-(1-13/24)</f>
        <v>1.3691057121814083</v>
      </c>
      <c r="W94" s="29"/>
    </row>
    <row r="95" spans="1:23" x14ac:dyDescent="0.2">
      <c r="A95" s="9">
        <f t="shared" si="3"/>
        <v>106</v>
      </c>
      <c r="B95" s="36">
        <f>+('Tabla M'!N112-'Tabla M'!N113)/'Tabla M'!M112-(13/24)*(1-'Tabla M'!M113/'Tabla M'!M112)</f>
        <v>0.69272643465169004</v>
      </c>
      <c r="C95" s="36">
        <f>+('Tabla M'!N112-'Tabla M'!N114)/'Tabla M'!M112-(13/24)*(1-'Tabla M'!M114/'Tabla M'!M112)</f>
        <v>0.9857790884891664</v>
      </c>
      <c r="D95" s="36">
        <f>+('Tabla M'!N112-'Tabla M'!N115)/'Tabla M'!M112-(13/24)*(1-'Tabla M'!M115/'Tabla M'!M112)</f>
        <v>1.1014613527480703</v>
      </c>
      <c r="E95" s="36">
        <f>('Tabla M'!N112-'Tabla M'!N116)/'Tabla M'!M112-(13/24)*(1-'Tabla M'!M116/'Tabla M'!M112)</f>
        <v>1.1438254078766965</v>
      </c>
      <c r="F95" s="36">
        <f>('Tabla M'!N112-'Tabla M'!N117)/'Tabla M'!M112-(13/24)*(1-'Tabla M'!M117/'Tabla M'!M112)</f>
        <v>1.1581274886140465</v>
      </c>
      <c r="G95" s="36">
        <f>('Tabla M'!N112-'Tabla M'!N118)/'Tabla M'!M112-(13/24)*(1-'Tabla M'!M118/'Tabla M'!M112)</f>
        <v>1.1625483258395592</v>
      </c>
      <c r="H95" s="19"/>
      <c r="I95" s="19"/>
      <c r="J95" s="83">
        <f>+('Tabla M'!N112)/'Tabla M'!M112-(1-13/24)</f>
        <v>1.2475210891229813</v>
      </c>
      <c r="L95" s="9">
        <f t="shared" si="4"/>
        <v>106</v>
      </c>
      <c r="M95" s="36">
        <f>+('Tabla M'!AD112-'Tabla M'!AD113)/'Tabla M'!AC112-(1-13/24)*(1-'Tabla M'!AC113/'Tabla M'!AC112)</f>
        <v>0.74468056891025625</v>
      </c>
      <c r="N95" s="36">
        <f>+('Tabla M'!AD112-'Tabla M'!AD114)/'Tabla M'!AC112-(1-13/24)*(1-'Tabla M'!AC114/'Tabla M'!AC112)</f>
        <v>1.0615036565942815</v>
      </c>
      <c r="O95" s="36">
        <f>+('Tabla M'!AD112-'Tabla M'!AD115)/'Tabla M'!AC112-(1-13/24)*(1-'Tabla M'!AC115/'Tabla M'!AC112)</f>
        <v>1.1754929799134934</v>
      </c>
      <c r="P95" s="36">
        <f>+('Tabla M'!AD112-'Tabla M'!AD116)/'Tabla M'!AC112-(1-13/24)*(1-'Tabla M'!AC116/'Tabla M'!AC112)</f>
        <v>1.2075705418180234</v>
      </c>
      <c r="Q95" s="36">
        <f>+('Tabla M'!AD112-'Tabla M'!AD117)/'Tabla M'!AC112-(1-13/24)*(1-'Tabla M'!AC117/'Tabla M'!AC112)</f>
        <v>1.213202252709368</v>
      </c>
      <c r="R95" s="36">
        <f>+('Tabla M'!AD112-'Tabla M'!AD118)/'Tabla M'!AC112-(1-13/24)*(1-'Tabla M'!AC118/'Tabla M'!AC112)</f>
        <v>1.213202252709368</v>
      </c>
      <c r="S95" s="19"/>
      <c r="T95" s="19"/>
      <c r="U95" s="83">
        <f>+('Tabla M'!AD112)/'Tabla M'!AC112-(1-13/24)</f>
        <v>1.213202252709368</v>
      </c>
      <c r="W95" s="29"/>
    </row>
    <row r="96" spans="1:23" x14ac:dyDescent="0.2">
      <c r="A96" s="9">
        <f t="shared" si="3"/>
        <v>107</v>
      </c>
      <c r="B96" s="36">
        <f>+('Tabla M'!N113-'Tabla M'!N114)/'Tabla M'!M113-(13/24)*(1-'Tabla M'!M114/'Tabla M'!M113)</f>
        <v>0.67722494079024775</v>
      </c>
      <c r="C96" s="36">
        <f>+('Tabla M'!N113-'Tabla M'!N115)/'Tabla M'!M113-(13/24)*(1-'Tabla M'!M115/'Tabla M'!M113)</f>
        <v>0.94455886026625402</v>
      </c>
      <c r="D96" s="36">
        <f>+('Tabla M'!N113-'Tabla M'!N116)/'Tabla M'!M113-(13/24)*(1-'Tabla M'!M116/'Tabla M'!M113)</f>
        <v>1.0424593377075198</v>
      </c>
      <c r="E96" s="36">
        <f>('Tabla M'!N113-'Tabla M'!N117)/'Tabla M'!M113-(13/24)*(1-'Tabla M'!M117/'Tabla M'!M113)</f>
        <v>1.0755104827959396</v>
      </c>
      <c r="F96" s="36">
        <f>('Tabla M'!N113-'Tabla M'!N118)/'Tabla M'!M113-(13/24)*(1-'Tabla M'!M118/'Tabla M'!M113)</f>
        <v>1.085726739803295</v>
      </c>
      <c r="G96" s="36">
        <f>('Tabla M'!N113-'Tabla M'!N119)/'Tabla M'!M113-(13/24)*(1-'Tabla M'!M119/'Tabla M'!M113)</f>
        <v>1.0885967391613232</v>
      </c>
      <c r="H96" s="19"/>
      <c r="I96" s="19"/>
      <c r="J96" s="83">
        <f>+('Tabla M'!N113)/'Tabla M'!M113-(1-13/24)</f>
        <v>1.1728486853069668</v>
      </c>
      <c r="L96" s="9">
        <f t="shared" si="4"/>
        <v>107</v>
      </c>
      <c r="M96" s="36">
        <f>+('Tabla M'!AD113-'Tabla M'!AD114)/'Tabla M'!AC113-(1-13/24)*(1-'Tabla M'!AC114/'Tabla M'!AC113)</f>
        <v>0.71527407852564096</v>
      </c>
      <c r="N96" s="36">
        <f>+('Tabla M'!AD113-'Tabla M'!AD115)/'Tabla M'!AC113-(1-13/24)*(1-'Tabla M'!AC115/'Tabla M'!AC113)</f>
        <v>0.97262151110992967</v>
      </c>
      <c r="O96" s="36">
        <f>+('Tabla M'!AD113-'Tabla M'!AD116)/'Tabla M'!AC113-(1-13/24)*(1-'Tabla M'!AC116/'Tabla M'!AC113)</f>
        <v>1.045041260252374</v>
      </c>
      <c r="P96" s="36">
        <f>+('Tabla M'!AD113-'Tabla M'!AD117)/'Tabla M'!AC113-(1-13/24)*(1-'Tabla M'!AC117/'Tabla M'!AC113)</f>
        <v>1.0577556645206223</v>
      </c>
      <c r="Q96" s="36">
        <f>+('Tabla M'!AD113-'Tabla M'!AD118)/'Tabla M'!AC113-(1-13/24)*(1-'Tabla M'!AC118/'Tabla M'!AC113)</f>
        <v>1.0577556645206223</v>
      </c>
      <c r="R96" s="36">
        <f>+('Tabla M'!AD113-'Tabla M'!AD119)/'Tabla M'!AC113-(1-13/24)*(1-'Tabla M'!AC119/'Tabla M'!AC113)</f>
        <v>1.0577556645206223</v>
      </c>
      <c r="S96" s="19"/>
      <c r="T96" s="19"/>
      <c r="U96" s="83">
        <f>+('Tabla M'!AD113)/'Tabla M'!AC113-(1-13/24)</f>
        <v>1.0577556645206223</v>
      </c>
      <c r="W96" s="29"/>
    </row>
    <row r="97" spans="1:23" x14ac:dyDescent="0.2">
      <c r="A97" s="9">
        <f t="shared" si="3"/>
        <v>108</v>
      </c>
      <c r="B97" s="36">
        <f>+('Tabla M'!N114-'Tabla M'!N115)/'Tabla M'!M114-(13/24)*(1-'Tabla M'!M115/'Tabla M'!M114)</f>
        <v>0.66154145758195038</v>
      </c>
      <c r="C97" s="36">
        <f>+('Tabla M'!N114-'Tabla M'!N116)/'Tabla M'!M114-(13/24)*(1-'Tabla M'!M116/'Tabla M'!M114)</f>
        <v>0.90380485861765969</v>
      </c>
      <c r="D97" s="36">
        <f>+('Tabla M'!N114-'Tabla M'!N117)/'Tabla M'!M114-(13/24)*(1-'Tabla M'!M117/'Tabla M'!M114)</f>
        <v>0.98559284399341074</v>
      </c>
      <c r="E97" s="36">
        <f>('Tabla M'!N114-'Tabla M'!N118)/'Tabla M'!M114-(13/24)*(1-'Tabla M'!M118/'Tabla M'!M114)</f>
        <v>1.0108738766619352</v>
      </c>
      <c r="F97" s="36">
        <f>('Tabla M'!N114-'Tabla M'!N119)/'Tabla M'!M114-(13/24)*(1-'Tabla M'!M119/'Tabla M'!M114)</f>
        <v>1.0179759442270633</v>
      </c>
      <c r="G97" s="36">
        <f>('Tabla M'!N114-'Tabla M'!N120)/'Tabla M'!M114-(13/24)*(1-'Tabla M'!M120/'Tabla M'!M114)</f>
        <v>1.0197746715213167</v>
      </c>
      <c r="H97" s="19"/>
      <c r="I97" s="19"/>
      <c r="J97" s="83">
        <f>+('Tabla M'!N114)/'Tabla M'!M114-(1-13/24)</f>
        <v>1.1035824663125027</v>
      </c>
      <c r="L97" s="9">
        <f t="shared" si="4"/>
        <v>108</v>
      </c>
      <c r="M97" s="36">
        <f>+('Tabla M'!AD114-'Tabla M'!AD115)/'Tabla M'!AC114-(1-13/24)*(1-'Tabla M'!AC115/'Tabla M'!AC114)</f>
        <v>0.6794116987179486</v>
      </c>
      <c r="N97" s="36">
        <f>+('Tabla M'!AD114-'Tabla M'!AD116)/'Tabla M'!AC114-(1-13/24)*(1-'Tabla M'!AC116/'Tabla M'!AC114)</f>
        <v>0.87060391031881745</v>
      </c>
      <c r="O97" s="36">
        <f>+('Tabla M'!AD114-'Tabla M'!AD117)/'Tabla M'!AC114-(1-13/24)*(1-'Tabla M'!AC117/'Tabla M'!AC114)</f>
        <v>0.90417065281681419</v>
      </c>
      <c r="P97" s="36">
        <f>+('Tabla M'!AD114-'Tabla M'!AD118)/'Tabla M'!AC114-(1-13/24)*(1-'Tabla M'!AC118/'Tabla M'!AC114)</f>
        <v>0.90417065281681419</v>
      </c>
      <c r="Q97" s="36">
        <f>+('Tabla M'!AD114-'Tabla M'!AD119)/'Tabla M'!AC114-(1-13/24)*(1-'Tabla M'!AC119/'Tabla M'!AC114)</f>
        <v>0.90417065281681419</v>
      </c>
      <c r="R97" s="36">
        <f>+('Tabla M'!AD114-'Tabla M'!AD120)/'Tabla M'!AC114-(1-13/24)*(1-'Tabla M'!AC120/'Tabla M'!AC114)</f>
        <v>0.90417065281681419</v>
      </c>
      <c r="S97" s="19"/>
      <c r="T97" s="19"/>
      <c r="U97" s="83">
        <f>+('Tabla M'!AD114)/'Tabla M'!AC114-(1-13/24)</f>
        <v>0.90417065281681419</v>
      </c>
      <c r="W97" s="29"/>
    </row>
    <row r="98" spans="1:23" x14ac:dyDescent="0.2">
      <c r="A98" s="9">
        <f t="shared" si="3"/>
        <v>109</v>
      </c>
      <c r="B98" s="36">
        <f>+('Tabla M'!N115-'Tabla M'!N116)/'Tabla M'!M115-(13/24)*(1-'Tabla M'!M116/'Tabla M'!M115)</f>
        <v>0.64577146892903103</v>
      </c>
      <c r="C98" s="36">
        <f>+('Tabla M'!N115-'Tabla M'!N117)/'Tabla M'!M115-(13/24)*(1-'Tabla M'!M117/'Tabla M'!M115)</f>
        <v>0.86378354682048331</v>
      </c>
      <c r="D98" s="36">
        <f>+('Tabla M'!N115-'Tabla M'!N118)/'Tabla M'!M115-(13/24)*(1-'Tabla M'!M118/'Tabla M'!M115)</f>
        <v>0.9311720567340771</v>
      </c>
      <c r="E98" s="36">
        <f>('Tabla M'!N115-'Tabla M'!N119)/'Tabla M'!M115-(13/24)*(1-'Tabla M'!M119/'Tabla M'!M115)</f>
        <v>0.95010315645594501</v>
      </c>
      <c r="F98" s="36">
        <f>('Tabla M'!N115-'Tabla M'!N120)/'Tabla M'!M115-(13/24)*(1-'Tabla M'!M120/'Tabla M'!M115)</f>
        <v>0.95489780047583006</v>
      </c>
      <c r="G98" s="36">
        <f>('Tabla M'!N115-'Tabla M'!N121)/'Tabla M'!M115-(13/24)*(1-'Tabla M'!M121/'Tabla M'!M115)</f>
        <v>0.95598313011886016</v>
      </c>
      <c r="H98" s="19"/>
      <c r="I98" s="19"/>
      <c r="J98" s="83">
        <f>+('Tabla M'!N115)/'Tabla M'!M115-(1-13/24)</f>
        <v>1.0394958468086415</v>
      </c>
      <c r="L98" s="9">
        <f t="shared" si="4"/>
        <v>109</v>
      </c>
      <c r="M98" s="36">
        <f>+('Tabla M'!AD115-'Tabla M'!AD116)/'Tabla M'!AC115-(1-13/24)*(1-'Tabla M'!AC116/'Tabla M'!AC115)</f>
        <v>0.63617367788461543</v>
      </c>
      <c r="N98" s="36">
        <f>+('Tabla M'!AD115-'Tabla M'!AD117)/'Tabla M'!AC115-(1-13/24)*(1-'Tabla M'!AC117/'Tabla M'!AC115)</f>
        <v>0.74786378205128201</v>
      </c>
      <c r="O98" s="36">
        <f>+('Tabla M'!AD115-'Tabla M'!AD118)/'Tabla M'!AC115-(1-13/24)*(1-'Tabla M'!AC118/'Tabla M'!AC115)</f>
        <v>0.74786378205128201</v>
      </c>
      <c r="P98" s="36">
        <f>+('Tabla M'!AD115-'Tabla M'!AD119)/'Tabla M'!AC115-(1-13/24)*(1-'Tabla M'!AC119/'Tabla M'!AC115)</f>
        <v>0.74786378205128201</v>
      </c>
      <c r="Q98" s="36">
        <f>+('Tabla M'!AD115-'Tabla M'!AD120)/'Tabla M'!AC115-(1-13/24)*(1-'Tabla M'!AC120/'Tabla M'!AC115)</f>
        <v>0.74786378205128201</v>
      </c>
      <c r="R98" s="36">
        <f>+('Tabla M'!AD115-'Tabla M'!AD121)/'Tabla M'!AC115-(1-13/24)*(1-'Tabla M'!AC121/'Tabla M'!AC115)</f>
        <v>0.74786378205128201</v>
      </c>
      <c r="S98" s="19"/>
      <c r="T98" s="19"/>
      <c r="U98" s="83">
        <f>+('Tabla M'!AD115)/'Tabla M'!AC115-(1-13/24)</f>
        <v>0.74786378205128201</v>
      </c>
      <c r="W98" s="29"/>
    </row>
    <row r="99" spans="1:23" x14ac:dyDescent="0.2">
      <c r="A99" s="9">
        <f t="shared" si="3"/>
        <v>110</v>
      </c>
      <c r="B99" s="36">
        <f>+('Tabla M'!N116-'Tabla M'!N117)/'Tabla M'!M116-(13/24)*(1-'Tabla M'!M117/'Tabla M'!M116)</f>
        <v>0.63002054063990154</v>
      </c>
      <c r="C99" s="36">
        <f>+('Tabla M'!N116-'Tabla M'!N118)/'Tabla M'!M116-(13/24)*(1-'Tabla M'!M118/'Tabla M'!M116)</f>
        <v>0.82476271207968166</v>
      </c>
      <c r="D99" s="36">
        <f>+('Tabla M'!N116-'Tabla M'!N119)/'Tabla M'!M116-(13/24)*(1-'Tabla M'!M119/'Tabla M'!M116)</f>
        <v>0.87947060623414097</v>
      </c>
      <c r="E99" s="36">
        <f>('Tabla M'!N116-'Tabla M'!N120)/'Tabla M'!M116-(13/24)*(1-'Tabla M'!M120/'Tabla M'!M116)</f>
        <v>0.89332637168896956</v>
      </c>
      <c r="F99" s="36">
        <f>('Tabla M'!N116-'Tabla M'!N121)/'Tabla M'!M116-(13/24)*(1-'Tabla M'!M121/'Tabla M'!M116)</f>
        <v>0.89646280328068473</v>
      </c>
      <c r="G99" s="36">
        <f>('Tabla M'!N116-'Tabla M'!N122)/'Tabla M'!M116-(13/24)*(1-'Tabla M'!M122/'Tabla M'!M116)</f>
        <v>0.89698119290526124</v>
      </c>
      <c r="H99" s="19"/>
      <c r="I99" s="19"/>
      <c r="J99" s="83">
        <f>+('Tabla M'!N116)/'Tabla M'!M116-(1-13/24)</f>
        <v>0.9803145262385945</v>
      </c>
      <c r="L99" s="9">
        <f t="shared" si="4"/>
        <v>110</v>
      </c>
      <c r="M99" s="36">
        <f>+('Tabla M'!AD116-'Tabla M'!AD117)/'Tabla M'!AC116-(1-13/24)*(1-'Tabla M'!AC117/'Tabla M'!AC116)</f>
        <v>0.54166666666666663</v>
      </c>
      <c r="N99" s="36">
        <f>+('Tabla M'!AD116-'Tabla M'!AD118)/'Tabla M'!AC116-(1-13/24)*(1-'Tabla M'!AC118/'Tabla M'!AC116)</f>
        <v>0.54166666666666663</v>
      </c>
      <c r="O99" s="36">
        <f>+('Tabla M'!AD116-'Tabla M'!AD119)/'Tabla M'!AC116-(1-13/24)*(1-'Tabla M'!AC119/'Tabla M'!AC116)</f>
        <v>0.54166666666666663</v>
      </c>
      <c r="P99" s="36">
        <f>+('Tabla M'!AD116-'Tabla M'!AD120)/'Tabla M'!AC116-(1-13/24)*(1-'Tabla M'!AC120/'Tabla M'!AC116)</f>
        <v>0.54166666666666663</v>
      </c>
      <c r="Q99" s="36">
        <f>+('Tabla M'!AD116-'Tabla M'!AD121)/'Tabla M'!AC116-(1-13/24)*(1-'Tabla M'!AC121/'Tabla M'!AC116)</f>
        <v>0.54166666666666663</v>
      </c>
      <c r="R99" s="36">
        <f>+('Tabla M'!AD116-'Tabla M'!AD122)/'Tabla M'!AC116-(1-13/24)*(1-'Tabla M'!AC122/'Tabla M'!AC116)</f>
        <v>0.54166666666666663</v>
      </c>
      <c r="S99" s="19"/>
      <c r="T99" s="19"/>
      <c r="U99" s="83">
        <f>+('Tabla M'!AD116)/'Tabla M'!AC116-(1-13/24)</f>
        <v>0.54166666666666663</v>
      </c>
      <c r="W99" s="29"/>
    </row>
    <row r="100" spans="1:23" x14ac:dyDescent="0.2">
      <c r="A100" s="9">
        <f t="shared" si="3"/>
        <v>111</v>
      </c>
      <c r="B100" s="36">
        <f>+('Tabla M'!N117-'Tabla M'!N118)/'Tabla M'!M117-(13/24)*(1-'Tabla M'!M118/'Tabla M'!M117)</f>
        <v>0.61440420936463336</v>
      </c>
      <c r="C100" s="36">
        <f>+('Tabla M'!N117-'Tabla M'!N119)/'Tabla M'!M117-(13/24)*(1-'Tabla M'!M119/'Tabla M'!M117)</f>
        <v>0.78700555300513253</v>
      </c>
      <c r="D100" s="36">
        <f>+('Tabla M'!N117-'Tabla M'!N120)/'Tabla M'!M117-(13/24)*(1-'Tabla M'!M120/'Tabla M'!M117)</f>
        <v>0.83071997067068848</v>
      </c>
      <c r="E100" s="36">
        <f>('Tabla M'!N117-'Tabla M'!N121)/'Tabla M'!M117-(13/24)*(1-'Tabla M'!M121/'Tabla M'!M117)</f>
        <v>0.84061529410313784</v>
      </c>
      <c r="F100" s="36">
        <f>('Tabla M'!N117-'Tabla M'!N122)/'Tabla M'!M117-(13/24)*(1-'Tabla M'!M122/'Tabla M'!M117)</f>
        <v>0.84225079382605872</v>
      </c>
      <c r="G100" s="36">
        <f>('Tabla M'!N117-'Tabla M'!N123)/'Tabla M'!M117-(13/24)*(1-'Tabla M'!M123/'Tabla M'!M117)</f>
        <v>0.84225079382605872</v>
      </c>
      <c r="H100" s="19"/>
      <c r="I100" s="19"/>
      <c r="J100" s="83">
        <f>+('Tabla M'!N117)/'Tabla M'!M117-(1-13/24)</f>
        <v>0.92558412715939198</v>
      </c>
      <c r="Q100" s="79"/>
      <c r="R100" s="79"/>
    </row>
    <row r="101" spans="1:23" x14ac:dyDescent="0.2">
      <c r="A101" s="9">
        <f t="shared" si="3"/>
        <v>112</v>
      </c>
      <c r="B101" s="36">
        <f>+('Tabla M'!N118-'Tabla M'!N119)/'Tabla M'!M118-(13/24)*(1-'Tabla M'!M119/'Tabla M'!M118)</f>
        <v>0.59903805789612652</v>
      </c>
      <c r="C101" s="36">
        <f>+('Tabla M'!N118-'Tabla M'!N120)/'Tabla M'!M118-(13/24)*(1-'Tabla M'!M120/'Tabla M'!M118)</f>
        <v>0.75075530011515046</v>
      </c>
      <c r="D101" s="36">
        <f>+('Tabla M'!N118-'Tabla M'!N121)/'Tabla M'!M118-(13/24)*(1-'Tabla M'!M121/'Tabla M'!M118)</f>
        <v>0.78509845878473106</v>
      </c>
      <c r="E101" s="36">
        <f>('Tabla M'!N118-'Tabla M'!N122)/'Tabla M'!M118-(13/24)*(1-'Tabla M'!M122/'Tabla M'!M118)</f>
        <v>0.79077469836110914</v>
      </c>
      <c r="F101" s="36">
        <f>('Tabla M'!N118-'Tabla M'!N123)/'Tabla M'!M118-(13/24)*(1-'Tabla M'!M123/'Tabla M'!M118)</f>
        <v>0.79077469836110914</v>
      </c>
      <c r="G101" s="36">
        <f>('Tabla M'!N118-'Tabla M'!N124)/'Tabla M'!M118-(13/24)*(1-'Tabla M'!M124/'Tabla M'!M118)</f>
        <v>0.79077469836110914</v>
      </c>
      <c r="H101" s="19"/>
      <c r="I101" s="19"/>
      <c r="J101" s="83">
        <f>+('Tabla M'!N118)/'Tabla M'!M118-(1-13/24)</f>
        <v>0.8741080316944424</v>
      </c>
      <c r="Q101" s="79"/>
      <c r="R101" s="79"/>
    </row>
    <row r="102" spans="1:23" x14ac:dyDescent="0.2">
      <c r="A102" s="9">
        <f t="shared" si="3"/>
        <v>113</v>
      </c>
      <c r="B102" s="36">
        <f>+('Tabla M'!N119-'Tabla M'!N120)/'Tabla M'!M119-(13/24)*(1-'Tabla M'!M120/'Tabla M'!M119)</f>
        <v>0.58406121844162495</v>
      </c>
      <c r="C102" s="36">
        <f>+('Tabla M'!N119-'Tabla M'!N121)/'Tabla M'!M119-(13/24)*(1-'Tabla M'!M121/'Tabla M'!M119)</f>
        <v>0.71627102402675502</v>
      </c>
      <c r="D102" s="36">
        <f>+('Tabla M'!N119-'Tabla M'!N122)/'Tabla M'!M119-(13/24)*(1-'Tabla M'!M122/'Tabla M'!M119)</f>
        <v>0.73812266959225969</v>
      </c>
      <c r="E102" s="36">
        <f>('Tabla M'!N119-'Tabla M'!N123)/'Tabla M'!M119-(13/24)*(1-'Tabla M'!M123/'Tabla M'!M119)</f>
        <v>0.73812266959225969</v>
      </c>
      <c r="F102" s="36">
        <f>('Tabla M'!N119-'Tabla M'!N124)/'Tabla M'!M119-(13/24)*(1-'Tabla M'!M124/'Tabla M'!M119)</f>
        <v>0.73812266959225969</v>
      </c>
      <c r="G102" s="36">
        <f>('Tabla M'!N119-'Tabla M'!N125)/'Tabla M'!M119-(13/24)*(1-'Tabla M'!M125/'Tabla M'!M119)</f>
        <v>0.73812266959225969</v>
      </c>
      <c r="H102" s="19"/>
      <c r="I102" s="19"/>
      <c r="J102" s="83">
        <f>+('Tabla M'!N119)/'Tabla M'!M119-(1-13/24)</f>
        <v>0.82145600292559295</v>
      </c>
      <c r="Q102" s="79"/>
      <c r="R102" s="79"/>
    </row>
    <row r="103" spans="1:23" x14ac:dyDescent="0.2">
      <c r="A103" s="9">
        <f t="shared" si="3"/>
        <v>114</v>
      </c>
      <c r="B103" s="36">
        <f>+('Tabla M'!N120-'Tabla M'!N121)/'Tabla M'!M120-(13/24)*(1-'Tabla M'!M121/'Tabla M'!M120)</f>
        <v>0.56959237507465676</v>
      </c>
      <c r="C103" s="36">
        <f>+('Tabla M'!N120-'Tabla M'!N122)/'Tabla M'!M120-(13/24)*(1-'Tabla M'!M122/'Tabla M'!M120)</f>
        <v>0.6637346411634687</v>
      </c>
      <c r="D103" s="36">
        <f>+('Tabla M'!N120-'Tabla M'!N123)/'Tabla M'!M120-(13/24)*(1-'Tabla M'!M123/'Tabla M'!M120)</f>
        <v>0.6637346411634687</v>
      </c>
      <c r="E103" s="36">
        <f>('Tabla M'!N120-'Tabla M'!N124)/'Tabla M'!M120-(13/24)*(1-'Tabla M'!M124/'Tabla M'!M120)</f>
        <v>0.6637346411634687</v>
      </c>
      <c r="F103" s="36">
        <f>('Tabla M'!N120-'Tabla M'!N125)/'Tabla M'!M120-(13/24)*(1-'Tabla M'!M125/'Tabla M'!M120)</f>
        <v>0.6637346411634687</v>
      </c>
      <c r="G103" s="36">
        <f>('Tabla M'!N120-'Tabla M'!N126)/'Tabla M'!M120-(13/24)*(1-'Tabla M'!M126/'Tabla M'!M120)</f>
        <v>0.6637346411634687</v>
      </c>
      <c r="H103" s="19"/>
      <c r="I103" s="19"/>
      <c r="J103" s="83">
        <f>+('Tabla M'!N120)/'Tabla M'!M120-(1-13/24)</f>
        <v>0.74706797449680196</v>
      </c>
      <c r="Q103" s="79"/>
      <c r="R103" s="79"/>
    </row>
    <row r="104" spans="1:23" x14ac:dyDescent="0.2">
      <c r="A104" s="9">
        <f t="shared" si="3"/>
        <v>115</v>
      </c>
      <c r="B104" s="36">
        <f>+('Tabla M'!N121-'Tabla M'!N122)/'Tabla M'!M121-(13/24)*(1-'Tabla M'!M122/'Tabla M'!M121)</f>
        <v>0.45833333333333337</v>
      </c>
      <c r="C104" s="36">
        <f>+('Tabla M'!N121-'Tabla M'!N123)/'Tabla M'!M121-(13/24)*(1-'Tabla M'!M123/'Tabla M'!M121)</f>
        <v>0.45833333333333337</v>
      </c>
      <c r="D104" s="36">
        <f>+('Tabla M'!N121-'Tabla M'!N124)/'Tabla M'!M121-(13/24)*(1-'Tabla M'!M124/'Tabla M'!M121)</f>
        <v>0.45833333333333337</v>
      </c>
      <c r="E104" s="36">
        <f>('Tabla M'!N121-'Tabla M'!N125)/'Tabla M'!M121-(13/24)*(1-'Tabla M'!M125/'Tabla M'!M121)</f>
        <v>0.45833333333333337</v>
      </c>
      <c r="F104" s="36">
        <f>('Tabla M'!N121-'Tabla M'!N126)/'Tabla M'!M121-(13/24)*(1-'Tabla M'!M126/'Tabla M'!M121)</f>
        <v>0.45833333333333337</v>
      </c>
      <c r="G104" s="36">
        <f>('Tabla M'!N121-'Tabla M'!N127)/'Tabla M'!M121-(13/24)*(1-'Tabla M'!M127/'Tabla M'!M121)</f>
        <v>0.45833333333333337</v>
      </c>
      <c r="H104" s="19"/>
      <c r="I104" s="19"/>
      <c r="J104" s="83">
        <f>+('Tabla M'!N121)/'Tabla M'!M121-(1-13/24)</f>
        <v>0.54166666666666663</v>
      </c>
      <c r="Q104" s="79"/>
      <c r="R104" s="79"/>
    </row>
    <row r="105" spans="1:23" x14ac:dyDescent="0.2">
      <c r="A105" s="9"/>
      <c r="B105" s="36"/>
    </row>
  </sheetData>
  <mergeCells count="2">
    <mergeCell ref="B1:J1"/>
    <mergeCell ref="M1:U1"/>
  </mergeCells>
  <phoneticPr fontId="0" type="noConversion"/>
  <printOptions gridLinesSet="0"/>
  <pageMargins left="0.75" right="0.75" top="1" bottom="1" header="0.511811024" footer="0.511811024"/>
  <pageSetup orientation="portrait" verticalDpi="0" r:id="rId1"/>
  <headerFooter alignWithMargins="0">
    <oddHeader>&amp;L
Valuación SPL ART Sept 09&amp;RPreparer: BP 14/10/2009
Reviewer: MP 27/10/2009 ALV 28/10/2009 LM 29/10/2009
6170: &amp;P/&amp;N</oddHeader>
    <oddFooter>&amp;LConsolidar ART - Revisión Limitada al 30-09-09 [Restored] 
Period End: 30/09/2009&amp;R&amp;D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I104"/>
  <sheetViews>
    <sheetView showGridLines="0" tabSelected="1" zoomScale="75" zoomScaleNormal="75" workbookViewId="0">
      <pane xSplit="1" ySplit="3" topLeftCell="G4" activePane="bottomRight" state="frozen"/>
      <selection activeCell="S31" sqref="S31"/>
      <selection pane="topRight" activeCell="S31" sqref="S31"/>
      <selection pane="bottomLeft" activeCell="S31" sqref="S31"/>
      <selection pane="bottomRight" activeCell="L3" sqref="L3"/>
    </sheetView>
  </sheetViews>
  <sheetFormatPr baseColWidth="10" defaultColWidth="11.42578125" defaultRowHeight="12.75" x14ac:dyDescent="0.2"/>
  <cols>
    <col min="1" max="1" width="4.42578125" style="1" bestFit="1" customWidth="1"/>
    <col min="2" max="2" width="16.7109375" bestFit="1" customWidth="1"/>
    <col min="3" max="4" width="17.28515625" bestFit="1" customWidth="1"/>
    <col min="5" max="7" width="17.28515625" customWidth="1"/>
    <col min="8" max="9" width="16" bestFit="1" customWidth="1"/>
    <col min="10" max="10" width="16.5703125" style="30" bestFit="1" customWidth="1"/>
    <col min="11" max="11" width="11.42578125" customWidth="1"/>
    <col min="12" max="12" width="5.42578125" customWidth="1"/>
    <col min="13" max="13" width="16.7109375" bestFit="1" customWidth="1"/>
    <col min="14" max="15" width="17.28515625" bestFit="1" customWidth="1"/>
    <col min="16" max="18" width="17.28515625" customWidth="1"/>
    <col min="19" max="20" width="16" bestFit="1" customWidth="1"/>
    <col min="21" max="21" width="16.5703125" style="30" bestFit="1" customWidth="1"/>
  </cols>
  <sheetData>
    <row r="1" spans="1:35" x14ac:dyDescent="0.2">
      <c r="A1"/>
      <c r="B1" s="303" t="s">
        <v>17</v>
      </c>
      <c r="C1" s="304"/>
      <c r="D1" s="304"/>
      <c r="E1" s="304"/>
      <c r="F1" s="304"/>
      <c r="G1" s="304"/>
      <c r="H1" s="304"/>
      <c r="I1" s="304"/>
      <c r="J1" s="305"/>
      <c r="M1" s="303" t="s">
        <v>4</v>
      </c>
      <c r="N1" s="304"/>
      <c r="O1" s="304"/>
      <c r="P1" s="304"/>
      <c r="Q1" s="304"/>
      <c r="R1" s="304"/>
      <c r="S1" s="304"/>
      <c r="T1" s="304"/>
      <c r="U1" s="305"/>
    </row>
    <row r="2" spans="1:35" x14ac:dyDescent="0.2">
      <c r="A2" s="15"/>
      <c r="B2" s="16" t="s">
        <v>46</v>
      </c>
      <c r="C2" s="10"/>
      <c r="D2" s="10"/>
      <c r="E2" s="10"/>
      <c r="F2" s="10"/>
      <c r="G2" s="10"/>
      <c r="H2" s="10"/>
      <c r="I2" s="10"/>
      <c r="J2" s="84"/>
      <c r="M2" s="16" t="s">
        <v>46</v>
      </c>
      <c r="N2" s="10"/>
      <c r="O2" s="10"/>
      <c r="P2" s="10"/>
      <c r="Q2" s="10"/>
      <c r="R2" s="10"/>
      <c r="S2" s="10"/>
      <c r="T2" s="10"/>
      <c r="U2" s="84"/>
    </row>
    <row r="3" spans="1:35" x14ac:dyDescent="0.2">
      <c r="A3" s="6" t="s">
        <v>41</v>
      </c>
      <c r="B3" s="13" t="s">
        <v>32</v>
      </c>
      <c r="C3" s="13" t="s">
        <v>33</v>
      </c>
      <c r="D3" s="13" t="s">
        <v>34</v>
      </c>
      <c r="E3" s="13" t="s">
        <v>94</v>
      </c>
      <c r="F3" s="13" t="s">
        <v>95</v>
      </c>
      <c r="G3" s="13" t="s">
        <v>96</v>
      </c>
      <c r="H3" s="13" t="s">
        <v>35</v>
      </c>
      <c r="I3" s="13" t="s">
        <v>36</v>
      </c>
      <c r="J3" s="85" t="s">
        <v>37</v>
      </c>
      <c r="L3" s="6" t="s">
        <v>181</v>
      </c>
      <c r="M3" s="13" t="s">
        <v>182</v>
      </c>
      <c r="N3" s="6" t="s">
        <v>183</v>
      </c>
      <c r="O3" s="13" t="s">
        <v>184</v>
      </c>
      <c r="P3" s="6" t="s">
        <v>185</v>
      </c>
      <c r="Q3" s="13" t="s">
        <v>186</v>
      </c>
      <c r="R3" s="6" t="s">
        <v>187</v>
      </c>
      <c r="S3" s="13" t="s">
        <v>188</v>
      </c>
      <c r="T3" s="6" t="s">
        <v>189</v>
      </c>
      <c r="U3" s="13" t="s">
        <v>190</v>
      </c>
      <c r="Z3" s="6" t="s">
        <v>41</v>
      </c>
      <c r="AA3" s="13" t="s">
        <v>32</v>
      </c>
      <c r="AB3" s="13" t="s">
        <v>33</v>
      </c>
      <c r="AC3" s="13" t="s">
        <v>34</v>
      </c>
      <c r="AD3" s="13" t="s">
        <v>94</v>
      </c>
      <c r="AE3" s="13" t="s">
        <v>95</v>
      </c>
      <c r="AF3" s="13" t="s">
        <v>96</v>
      </c>
      <c r="AG3" s="13" t="s">
        <v>35</v>
      </c>
      <c r="AH3" s="13" t="s">
        <v>36</v>
      </c>
      <c r="AI3" s="85" t="s">
        <v>37</v>
      </c>
    </row>
    <row r="4" spans="1:35" x14ac:dyDescent="0.2">
      <c r="A4" s="9">
        <v>15</v>
      </c>
      <c r="B4" s="36">
        <f>+('Tabla F'!N21-'Tabla F'!N22)/'Tabla F'!M21-(1-13/24)*(1-'Tabla F'!M22/'Tabla F'!M21)</f>
        <v>0.97826091153843875</v>
      </c>
      <c r="C4" s="36">
        <f>+('Tabla F'!N21-'Tabla F'!N23)/'Tabla F'!M21-(1-13/24)*(1-'Tabla F'!M23/'Tabla F'!M21)</f>
        <v>1.9101116779861373</v>
      </c>
      <c r="D4" s="36">
        <f>+('Tabla F'!N21-'Tabla F'!N24)/'Tabla F'!M21-(1-13/24)*(1-'Tabla F'!M24/'Tabla F'!M21)</f>
        <v>2.7977308517312971</v>
      </c>
      <c r="E4" s="36">
        <f>+('Tabla F'!N21-'Tabla F'!N25)/'Tabla F'!M21-(1-13/24)*(1-'Tabla F'!M25/'Tabla F'!M21)</f>
        <v>3.6431940977224149</v>
      </c>
      <c r="F4" s="36">
        <f>('Tabla F'!N21-'Tabla F'!N26)/'Tabla F'!M21-(1-13/24)*(1-'Tabla F'!M26/'Tabla F'!M21)</f>
        <v>4.4484790374828709</v>
      </c>
      <c r="G4" s="36">
        <f>('Tabla F'!N21-'Tabla F'!N27)/'Tabla F'!M21-(1-13/24)*(1-'Tabla F'!M27/'Tabla F'!M21)</f>
        <v>5.2154698641618964</v>
      </c>
      <c r="H4" s="36">
        <f>+('Tabla F'!N21-'Tabla F'!N$65)/'Tabla F'!M21-(1-13/24)*(1-'Tabla F'!M$65/'Tabla F'!M21)</f>
        <v>18.011883935592568</v>
      </c>
      <c r="I4" s="36">
        <f>+('Tabla F'!N21-'Tabla F'!N$66)/'Tabla F'!M21-(1-13/24)*(1-'Tabla F'!M$66/'Tabla F'!M21)</f>
        <v>18.116251971733849</v>
      </c>
      <c r="J4" s="83">
        <f>+('Tabla F'!N21)/'Tabla F'!M21-(1-13/24)</f>
        <v>19.405558627525782</v>
      </c>
      <c r="L4" s="9">
        <v>15</v>
      </c>
      <c r="M4" s="36">
        <f>+('Tabla F'!AD21-'Tabla F'!AD22)/'Tabla F'!AC21-(1-13/24)*(1-'Tabla F'!AC22/'Tabla F'!AC21)</f>
        <v>0.98228673878205408</v>
      </c>
      <c r="N4" s="36">
        <f>+('Tabla F'!AD21-'Tabla F'!AD23)/'Tabla F'!AC21-(1-13/24)*(1-'Tabla F'!AC23/'Tabla F'!AC21)</f>
        <v>1.926605844551861</v>
      </c>
      <c r="O4" s="36">
        <f>+('Tabla F'!AD21-'Tabla F'!AD24)/'Tabla F'!AC21-(1-13/24)*(1-'Tabla F'!AC24/'Tabla F'!AC21)</f>
        <v>2.834413550062739</v>
      </c>
      <c r="P4" s="36">
        <f>+('Tabla F'!AD21-'Tabla F'!AD25)/'Tabla F'!AC21-(1-13/24)*(1-'Tabla F'!AC25/'Tabla F'!AC21)</f>
        <v>3.7071101940595454</v>
      </c>
      <c r="Q4" s="36">
        <f>+('Tabla F'!AD21-'Tabla F'!AD26)/'Tabla F'!AC21-(1-13/24)*(1-'Tabla F'!AC26/'Tabla F'!AC21)</f>
        <v>4.5460424736007026</v>
      </c>
      <c r="R4" s="36">
        <f>+('Tabla F'!AD21-'Tabla F'!AD27)/'Tabla F'!AC21-(1-13/24)*(1-'Tabla F'!AC27/'Tabla F'!AC21)</f>
        <v>5.3525050664389147</v>
      </c>
      <c r="S4" s="36">
        <f>+('Tabla F'!AD21-'Tabla F'!AD$65)/'Tabla F'!AC21-(1-13/24)*(1-'Tabla F'!AC$65/'Tabla F'!AC21)</f>
        <v>20.823251626771818</v>
      </c>
      <c r="T4" s="36">
        <f>+('Tabla F'!AD21-'Tabla F'!AD$66)/'Tabla F'!AC21-(1-13/24)*(1-'Tabla F'!AC$66/'Tabla F'!AC21)</f>
        <v>20.988805186015817</v>
      </c>
      <c r="U4" s="83">
        <f>+('Tabla F'!AD21)/'Tabla F'!AC21-(1-13/24)</f>
        <v>23.36220964216664</v>
      </c>
      <c r="W4" s="78"/>
      <c r="X4" s="38"/>
      <c r="Y4" s="38"/>
      <c r="Z4" s="38"/>
      <c r="AA4" s="38"/>
      <c r="AB4" s="38"/>
    </row>
    <row r="5" spans="1:35" x14ac:dyDescent="0.2">
      <c r="A5" s="9">
        <f t="shared" ref="A5:A36" si="0">+A4+1</f>
        <v>16</v>
      </c>
      <c r="B5" s="36">
        <f>+('Tabla F'!N22-'Tabla F'!N23)/'Tabla F'!M22-(1-13/24)*(1-'Tabla F'!M23/'Tabla F'!M22)</f>
        <v>0.97824988068873142</v>
      </c>
      <c r="C5" s="36">
        <f>+('Tabla F'!N22-'Tabla F'!N24)/'Tabla F'!M22-(1-13/24)*(1-'Tabla F'!M24/'Tabla F'!M22)</f>
        <v>1.9100657701828438</v>
      </c>
      <c r="D5" s="36">
        <f>+('Tabla F'!N22-'Tabla F'!N25)/'Tabla F'!M22-(1-13/24)*(1-'Tabla F'!M25/'Tabla F'!M22)</f>
        <v>2.7976266858328915</v>
      </c>
      <c r="E5" s="36">
        <f>+('Tabla F'!N22-'Tabla F'!N26)/'Tabla F'!M22-(1-13/24)*(1-'Tabla F'!M26/'Tabla F'!M22)</f>
        <v>3.643008719743912</v>
      </c>
      <c r="F5" s="36">
        <f>('Tabla F'!N22-'Tabla F'!N27)/'Tabla F'!M22-(1-13/24)*(1-'Tabla F'!M27/'Tabla F'!M22)</f>
        <v>4.4481898836209925</v>
      </c>
      <c r="G5" s="36">
        <f>('Tabla F'!N22-'Tabla F'!N28)/'Tabla F'!M22-(1-13/24)*(1-'Tabla F'!M28/'Tabla F'!M22)</f>
        <v>5.2150547252639354</v>
      </c>
      <c r="H5" s="36">
        <f>+('Tabla F'!N22-'Tabla F'!N$65)/'Tabla F'!M22-(1-13/24)*(1-'Tabla F'!M$65/'Tabla F'!M22)</f>
        <v>17.881768509456947</v>
      </c>
      <c r="I5" s="36">
        <f>+('Tabla F'!N22-'Tabla F'!N$66)/'Tabla F'!M22-(1-13/24)*(1-'Tabla F'!M$66/'Tabla F'!M22)</f>
        <v>17.991333283752443</v>
      </c>
      <c r="J5" s="83">
        <f>+('Tabla F'!N22)/'Tabla F'!M22-(1-13/24)</f>
        <v>19.344837651203576</v>
      </c>
      <c r="L5" s="9">
        <f t="shared" ref="L5:L68" si="1">+L4+1</f>
        <v>16</v>
      </c>
      <c r="M5" s="36">
        <f>+('Tabla F'!AD22-'Tabla F'!AD23)/'Tabla F'!AC22-(1-13/24)*(1-'Tabla F'!AC23/'Tabla F'!AC22)</f>
        <v>0.98228145032051151</v>
      </c>
      <c r="N5" s="36">
        <f>+('Tabla F'!AD22-'Tabla F'!AD24)/'Tabla F'!AC22-(1-13/24)*(1-'Tabla F'!AC24/'Tabla F'!AC22)</f>
        <v>1.9265837143887901</v>
      </c>
      <c r="O5" s="36">
        <f>+('Tabla F'!AD22-'Tabla F'!AD25)/'Tabla F'!AC22-(1-13/24)*(1-'Tabla F'!AC25/'Tabla F'!AC22)</f>
        <v>2.8343634256297383</v>
      </c>
      <c r="P5" s="36">
        <f>+('Tabla F'!AD22-'Tabla F'!AD26)/'Tabla F'!AC22-(1-13/24)*(1-'Tabla F'!AC26/'Tabla F'!AC22)</f>
        <v>3.7070214193453288</v>
      </c>
      <c r="Q5" s="36">
        <f>+('Tabla F'!AD22-'Tabla F'!AD27)/'Tabla F'!AC22-(1-13/24)*(1-'Tabla F'!AC27/'Tabla F'!AC22)</f>
        <v>4.5459044203162575</v>
      </c>
      <c r="R5" s="36">
        <f>+('Tabla F'!AD22-'Tabla F'!AD28)/'Tabla F'!AC22-(1-13/24)*(1-'Tabla F'!AC28/'Tabla F'!AC22)</f>
        <v>5.352307542612416</v>
      </c>
      <c r="S5" s="36">
        <f>+('Tabla F'!AD22-'Tabla F'!AD$65)/'Tabla F'!AC22-(1-13/24)*(1-'Tabla F'!AC$65/'Tabla F'!AC22)</f>
        <v>20.638586730748393</v>
      </c>
      <c r="T5" s="36">
        <f>+('Tabla F'!AD22-'Tabla F'!AD$66)/'Tabla F'!AC22-(1-13/24)*(1-'Tabla F'!AC$66/'Tabla F'!AC22)</f>
        <v>20.810795668687177</v>
      </c>
      <c r="U5" s="83">
        <f>+('Tabla F'!AD22)/'Tabla F'!AC22-(1-13/24)</f>
        <v>23.279612784787439</v>
      </c>
      <c r="W5" s="29"/>
      <c r="X5" s="38"/>
      <c r="Y5" s="38"/>
      <c r="Z5" s="38"/>
      <c r="AA5" s="38"/>
      <c r="AB5" s="38"/>
    </row>
    <row r="6" spans="1:35" x14ac:dyDescent="0.2">
      <c r="A6" s="9">
        <f t="shared" si="0"/>
        <v>17</v>
      </c>
      <c r="B6" s="36">
        <f>+('Tabla F'!N23-'Tabla F'!N24)/'Tabla F'!M23-(1-13/24)*(1-'Tabla F'!M24/'Tabla F'!M23)</f>
        <v>0.97823798297297648</v>
      </c>
      <c r="C6" s="36">
        <f>+('Tabla F'!N23-'Tabla F'!N25)/'Tabla F'!M23-(1-13/24)*(1-'Tabla F'!M25/'Tabla F'!M23)</f>
        <v>1.9100162555698581</v>
      </c>
      <c r="D6" s="36">
        <f>+('Tabla F'!N23-'Tabla F'!N26)/'Tabla F'!M23-(1-13/24)*(1-'Tabla F'!M26/'Tabla F'!M23)</f>
        <v>2.7975143386339747</v>
      </c>
      <c r="E6" s="36">
        <f>+('Tabla F'!N23-'Tabla F'!N27)/'Tabla F'!M23-(1-13/24)*(1-'Tabla F'!M27/'Tabla F'!M23)</f>
        <v>3.6428087863457139</v>
      </c>
      <c r="F6" s="36">
        <f>('Tabla F'!N23-'Tabla F'!N28)/'Tabla F'!M23-(1-13/24)*(1-'Tabla F'!M28/'Tabla F'!M23)</f>
        <v>4.4478780327061269</v>
      </c>
      <c r="G6" s="36">
        <f>('Tabla F'!N23-'Tabla F'!N29)/'Tabla F'!M23-(1-13/24)*(1-'Tabla F'!M29/'Tabla F'!M23)</f>
        <v>5.2146070106972529</v>
      </c>
      <c r="H6" s="36">
        <f>+('Tabla F'!N23-'Tabla F'!N$65)/'Tabla F'!M23-(1-13/24)*(1-'Tabla F'!M$65/'Tabla F'!M23)</f>
        <v>17.745634255635682</v>
      </c>
      <c r="I6" s="36">
        <f>+('Tabla F'!N23-'Tabla F'!N$66)/'Tabla F'!M23-(1-13/24)*(1-'Tabla F'!M$66/'Tabla F'!M23)</f>
        <v>17.860657432445752</v>
      </c>
      <c r="J6" s="83">
        <f>+('Tabla F'!N23)/'Tabla F'!M23-(1-13/24)</f>
        <v>19.281591972507464</v>
      </c>
      <c r="L6" s="9">
        <f t="shared" si="1"/>
        <v>17</v>
      </c>
      <c r="M6" s="36">
        <f>+('Tabla F'!AD23-'Tabla F'!AD24)/'Tabla F'!AC23-(1-13/24)*(1-'Tabla F'!AC24/'Tabla F'!AC23)</f>
        <v>0.98227572115384609</v>
      </c>
      <c r="N6" s="36">
        <f>+('Tabla F'!AD23-'Tabla F'!AD25)/'Tabla F'!AC23-(1-13/24)*(1-'Tabla F'!AC25/'Tabla F'!AC23)</f>
        <v>1.9265601991624242</v>
      </c>
      <c r="O6" s="36">
        <f>+('Tabla F'!AD23-'Tabla F'!AD26)/'Tabla F'!AC23-(1-13/24)*(1-'Tabla F'!AC26/'Tabla F'!AC23)</f>
        <v>2.8343106014591091</v>
      </c>
      <c r="P6" s="36">
        <f>+('Tabla F'!AD23-'Tabla F'!AD27)/'Tabla F'!AC23-(1-13/24)*(1-'Tabla F'!AC27/'Tabla F'!AC23)</f>
        <v>3.7069278089964199</v>
      </c>
      <c r="Q6" s="36">
        <f>+('Tabla F'!AD23-'Tabla F'!AD28)/'Tabla F'!AC23-(1-13/24)*(1-'Tabla F'!AC28/'Tabla F'!AC23)</f>
        <v>4.5457590165819788</v>
      </c>
      <c r="R6" s="36">
        <f>+('Tabla F'!AD23-'Tabla F'!AD29)/'Tabla F'!AC23-(1-13/24)*(1-'Tabla F'!AC29/'Tabla F'!AC23)</f>
        <v>5.3520995287822775</v>
      </c>
      <c r="S6" s="36">
        <f>+('Tabla F'!AD23-'Tabla F'!AD$65)/'Tabla F'!AC23-(1-13/24)*(1-'Tabla F'!AC$65/'Tabla F'!AC23)</f>
        <v>20.446749075205414</v>
      </c>
      <c r="T6" s="36">
        <f>+('Tabla F'!AD23-'Tabla F'!AD$66)/'Tabla F'!AC23-(1-13/24)*(1-'Tabla F'!AC$66/'Tabla F'!AC23)</f>
        <v>20.625883093135425</v>
      </c>
      <c r="U6" s="83">
        <f>+('Tabla F'!AD23)/'Tabla F'!AC23-(1-13/24)</f>
        <v>23.193979353613095</v>
      </c>
      <c r="W6" s="29"/>
      <c r="X6" s="38"/>
      <c r="Y6" s="38"/>
      <c r="Z6" s="38"/>
      <c r="AA6" s="38"/>
      <c r="AB6" s="38"/>
    </row>
    <row r="7" spans="1:35" x14ac:dyDescent="0.2">
      <c r="A7" s="9">
        <f t="shared" si="0"/>
        <v>18</v>
      </c>
      <c r="B7" s="36">
        <f>+('Tabla F'!N24-'Tabla F'!N25)/'Tabla F'!M24-(1-13/24)*(1-'Tabla F'!M25/'Tabla F'!M24)</f>
        <v>0.97822515052102688</v>
      </c>
      <c r="C7" s="36">
        <f>+('Tabla F'!N24-'Tabla F'!N26)/'Tabla F'!M24-(1-13/24)*(1-'Tabla F'!M26/'Tabla F'!M24)</f>
        <v>1.9099628518873677</v>
      </c>
      <c r="D7" s="36">
        <f>+('Tabla F'!N24-'Tabla F'!N27)/'Tabla F'!M24-(1-13/24)*(1-'Tabla F'!M27/'Tabla F'!M24)</f>
        <v>2.7973931694487049</v>
      </c>
      <c r="E7" s="36">
        <f>+('Tabla F'!N24-'Tabla F'!N28)/'Tabla F'!M24-(1-13/24)*(1-'Tabla F'!M28/'Tabla F'!M24)</f>
        <v>3.6425931573233741</v>
      </c>
      <c r="F7" s="36">
        <f>('Tabla F'!N24-'Tabla F'!N29)/'Tabla F'!M24-(1-13/24)*(1-'Tabla F'!M29/'Tabla F'!M24)</f>
        <v>4.4475417078125865</v>
      </c>
      <c r="G7" s="36">
        <f>('Tabla F'!N24-'Tabla F'!N30)/'Tabla F'!M24-(1-13/24)*(1-'Tabla F'!M30/'Tabla F'!M24)</f>
        <v>5.2141241710527932</v>
      </c>
      <c r="H7" s="36">
        <f>+('Tabla F'!N24-'Tabla F'!N$65)/'Tabla F'!M24-(1-13/24)*(1-'Tabla F'!M$65/'Tabla F'!M24)</f>
        <v>17.603210146720556</v>
      </c>
      <c r="I7" s="36">
        <f>+('Tabla F'!N24-'Tabla F'!N$66)/'Tabla F'!M24-(1-13/24)*(1-'Tabla F'!M$66/'Tabla F'!M24)</f>
        <v>17.723966948802715</v>
      </c>
      <c r="J7" s="83">
        <f>+('Tabla F'!N24)/'Tabla F'!M24-(1-13/24)</f>
        <v>19.21573161558171</v>
      </c>
      <c r="L7" s="9">
        <f t="shared" si="1"/>
        <v>18</v>
      </c>
      <c r="M7" s="36">
        <f>+('Tabla F'!AD24-'Tabla F'!AD25)/'Tabla F'!AC24-(1-13/24)*(1-'Tabla F'!AC25/'Tabla F'!AC24)</f>
        <v>0.98226999198717446</v>
      </c>
      <c r="N7" s="36">
        <f>+('Tabla F'!AD24-'Tabla F'!AD26)/'Tabla F'!AC24-(1-13/24)*(1-'Tabla F'!AC26/'Tabla F'!AC24)</f>
        <v>1.9265362604222458</v>
      </c>
      <c r="O7" s="36">
        <f>+('Tabla F'!AD24-'Tabla F'!AD27)/'Tabla F'!AC24-(1-13/24)*(1-'Tabla F'!AC27/'Tabla F'!AC24)</f>
        <v>2.8342560391728173</v>
      </c>
      <c r="P7" s="36">
        <f>+('Tabla F'!AD24-'Tabla F'!AD28)/'Tabla F'!AC24-(1-13/24)*(1-'Tabla F'!AC28/'Tabla F'!AC24)</f>
        <v>3.7068307163414218</v>
      </c>
      <c r="Q7" s="36">
        <f>+('Tabla F'!AD24-'Tabla F'!AD29)/'Tabla F'!AC24-(1-13/24)*(1-'Tabla F'!AC29/'Tabla F'!AC24)</f>
        <v>4.5456077024126955</v>
      </c>
      <c r="R7" s="36">
        <f>+('Tabla F'!AD24-'Tabla F'!AD30)/'Tabla F'!AC24-(1-13/24)*(1-'Tabla F'!AC30/'Tabla F'!AC24)</f>
        <v>5.351882382556548</v>
      </c>
      <c r="S7" s="36">
        <f>+('Tabla F'!AD24-'Tabla F'!AD$65)/'Tabla F'!AC24-(1-13/24)*(1-'Tabla F'!AC$65/'Tabla F'!AC24)</f>
        <v>20.247466235853054</v>
      </c>
      <c r="T7" s="36">
        <f>+('Tabla F'!AD24-'Tabla F'!AD$66)/'Tabla F'!AC24-(1-13/24)*(1-'Tabla F'!AC$66/'Tabla F'!AC24)</f>
        <v>20.433806236620427</v>
      </c>
      <c r="U7" s="83">
        <f>+('Tabla F'!AD24)/'Tabla F'!AC24-(1-13/24)</f>
        <v>23.105208713257113</v>
      </c>
      <c r="W7" s="29"/>
      <c r="X7" s="38"/>
      <c r="Y7" s="38"/>
      <c r="Z7" s="38"/>
      <c r="AA7" s="38"/>
      <c r="AB7" s="38"/>
    </row>
    <row r="8" spans="1:35" x14ac:dyDescent="0.2">
      <c r="A8" s="9">
        <f t="shared" si="0"/>
        <v>19</v>
      </c>
      <c r="B8" s="36">
        <f>+('Tabla F'!N25-'Tabla F'!N26)/'Tabla F'!M25-(1-13/24)*(1-'Tabla F'!M26/'Tabla F'!M25)</f>
        <v>0.97821131017588447</v>
      </c>
      <c r="C8" s="36">
        <f>+('Tabla F'!N25-'Tabla F'!N27)/'Tabla F'!M25-(1-13/24)*(1-'Tabla F'!M27/'Tabla F'!M25)</f>
        <v>1.9099052540384813</v>
      </c>
      <c r="D8" s="36">
        <f>+('Tabla F'!N25-'Tabla F'!N28)/'Tabla F'!M25-(1-13/24)*(1-'Tabla F'!M28/'Tabla F'!M25)</f>
        <v>2.7972624858936372</v>
      </c>
      <c r="E8" s="36">
        <f>+('Tabla F'!N25-'Tabla F'!N29)/'Tabla F'!M25-(1-13/24)*(1-'Tabla F'!M29/'Tabla F'!M25)</f>
        <v>3.6423606020732655</v>
      </c>
      <c r="F8" s="36">
        <f>('Tabla F'!N25-'Tabla F'!N30)/'Tabla F'!M25-(1-13/24)*(1-'Tabla F'!M30/'Tabla F'!M25)</f>
        <v>4.4471789910086956</v>
      </c>
      <c r="G8" s="36">
        <f>('Tabla F'!N25-'Tabla F'!N31)/'Tabla F'!M25-(1-13/24)*(1-'Tabla F'!M31/'Tabla F'!M25)</f>
        <v>5.2136034553546837</v>
      </c>
      <c r="H8" s="36">
        <f>+('Tabla F'!N25-'Tabla F'!N$65)/'Tabla F'!M25-(1-13/24)*(1-'Tabla F'!M$65/'Tabla F'!M25)</f>
        <v>17.454213059038352</v>
      </c>
      <c r="I8" s="36">
        <f>+('Tabla F'!N25-'Tabla F'!N$66)/'Tabla F'!M25-(1-13/24)*(1-'Tabla F'!M$66/'Tabla F'!M25)</f>
        <v>17.580993020184302</v>
      </c>
      <c r="J8" s="83">
        <f>+('Tabla F'!N25)/'Tabla F'!M25-(1-13/24)</f>
        <v>19.147164558616254</v>
      </c>
      <c r="L8" s="9">
        <f t="shared" si="1"/>
        <v>19</v>
      </c>
      <c r="M8" s="36">
        <f>+('Tabla F'!AD25-'Tabla F'!AD26)/'Tabla F'!AC25-(1-13/24)*(1-'Tabla F'!AC26/'Tabla F'!AC25)</f>
        <v>0.98226382211538299</v>
      </c>
      <c r="N8" s="36">
        <f>+('Tabla F'!AD25-'Tabla F'!AD27)/'Tabla F'!AC25-(1-13/24)*(1-'Tabla F'!AC27/'Tabla F'!AC25)</f>
        <v>1.9265105130015721</v>
      </c>
      <c r="O8" s="36">
        <f>+('Tabla F'!AD25-'Tabla F'!AD28)/'Tabla F'!AC25-(1-13/24)*(1-'Tabla F'!AC28/'Tabla F'!AC25)</f>
        <v>2.8341978530324679</v>
      </c>
      <c r="P8" s="36">
        <f>+('Tabla F'!AD25-'Tabla F'!AD29)/'Tabla F'!AC25-(1-13/24)*(1-'Tabla F'!AC29/'Tabla F'!AC25)</f>
        <v>3.7067274728887791</v>
      </c>
      <c r="Q8" s="36">
        <f>+('Tabla F'!AD25-'Tabla F'!AD30)/'Tabla F'!AC25-(1-13/24)*(1-'Tabla F'!AC30/'Tabla F'!AC25)</f>
        <v>4.5454468844224509</v>
      </c>
      <c r="R8" s="36">
        <f>+('Tabla F'!AD25-'Tabla F'!AD31)/'Tabla F'!AC25-(1-13/24)*(1-'Tabla F'!AC31/'Tabla F'!AC25)</f>
        <v>5.3516521495148899</v>
      </c>
      <c r="S8" s="36">
        <f>+('Tabla F'!AD25-'Tabla F'!AD$65)/'Tabla F'!AC25-(1-13/24)*(1-'Tabla F'!AC$65/'Tabla F'!AC25)</f>
        <v>20.040433433743708</v>
      </c>
      <c r="T8" s="36">
        <f>+('Tabla F'!AD25-'Tabla F'!AD$66)/'Tabla F'!AC25-(1-13/24)*(1-'Tabla F'!AC$66/'Tabla F'!AC25)</f>
        <v>20.23427181120697</v>
      </c>
      <c r="U8" s="83">
        <f>+('Tabla F'!AD25)/'Tabla F'!AC25-(1-13/24)</f>
        <v>23.013172312925022</v>
      </c>
      <c r="W8" s="29"/>
      <c r="X8" s="38"/>
      <c r="Y8" s="38"/>
      <c r="Z8" s="38"/>
      <c r="AA8" s="38"/>
      <c r="AB8" s="38"/>
    </row>
    <row r="9" spans="1:35" x14ac:dyDescent="0.2">
      <c r="A9" s="9">
        <f t="shared" si="0"/>
        <v>20</v>
      </c>
      <c r="B9" s="36">
        <f>+('Tabla F'!N26-'Tabla F'!N27)/'Tabla F'!M26-(1-13/24)*(1-'Tabla F'!M27/'Tabla F'!M26)</f>
        <v>0.97819638217140292</v>
      </c>
      <c r="C9" s="36">
        <f>+('Tabla F'!N26-'Tabla F'!N28)/'Tabla F'!M26-(1-13/24)*(1-'Tabla F'!M28/'Tabla F'!M26)</f>
        <v>1.9098431312054989</v>
      </c>
      <c r="D9" s="36">
        <f>+('Tabla F'!N26-'Tabla F'!N29)/'Tabla F'!M26-(1-13/24)*(1-'Tabla F'!M29/'Tabla F'!M26)</f>
        <v>2.7971215398206519</v>
      </c>
      <c r="E9" s="36">
        <f>+('Tabla F'!N26-'Tabla F'!N30)/'Tabla F'!M26-(1-13/24)*(1-'Tabla F'!M30/'Tabla F'!M26)</f>
        <v>3.6421097911103466</v>
      </c>
      <c r="F9" s="36">
        <f>('Tabla F'!N26-'Tabla F'!N31)/'Tabla F'!M26-(1-13/24)*(1-'Tabla F'!M31/'Tabla F'!M26)</f>
        <v>4.4467878113653168</v>
      </c>
      <c r="G9" s="36">
        <f>('Tabla F'!N26-'Tabla F'!N32)/'Tabla F'!M26-(1-13/24)*(1-'Tabla F'!M32/'Tabla F'!M26)</f>
        <v>5.2130418950717097</v>
      </c>
      <c r="H9" s="36">
        <f>+('Tabla F'!N26-'Tabla F'!N$65)/'Tabla F'!M26-(1-13/24)*(1-'Tabla F'!M$65/'Tabla F'!M26)</f>
        <v>17.298347176724615</v>
      </c>
      <c r="I9" s="36">
        <f>+('Tabla F'!N26-'Tabla F'!N$66)/'Tabla F'!M26-(1-13/24)*(1-'Tabla F'!M$66/'Tabla F'!M26)</f>
        <v>17.431454942575979</v>
      </c>
      <c r="J9" s="83">
        <f>+('Tabla F'!N26)/'Tabla F'!M26-(1-13/24)</f>
        <v>19.075796781273056</v>
      </c>
      <c r="L9" s="9">
        <f t="shared" si="1"/>
        <v>20</v>
      </c>
      <c r="M9" s="36">
        <f>+('Tabla F'!AD26-'Tabla F'!AD27)/'Tabla F'!AC26-(1-13/24)*(1-'Tabla F'!AC27/'Tabla F'!AC26)</f>
        <v>0.98225721153846368</v>
      </c>
      <c r="N9" s="36">
        <f>+('Tabla F'!AD26-'Tabla F'!AD28)/'Tabla F'!AC26-(1-13/24)*(1-'Tabla F'!AC28/'Tabla F'!AC26)</f>
        <v>1.9264833805820114</v>
      </c>
      <c r="O9" s="36">
        <f>+('Tabla F'!AD26-'Tabla F'!AD29)/'Tabla F'!AC26-(1-13/24)*(1-'Tabla F'!AC29/'Tabla F'!AC26)</f>
        <v>2.8341365602615971</v>
      </c>
      <c r="P9" s="36">
        <f>+('Tabla F'!AD26-'Tabla F'!AD30)/'Tabla F'!AC26-(1-13/24)*(1-'Tabla F'!AC30/'Tabla F'!AC26)</f>
        <v>3.7066185063334034</v>
      </c>
      <c r="Q9" s="36">
        <f>+('Tabla F'!AD26-'Tabla F'!AD31)/'Tabla F'!AC26-(1-13/24)*(1-'Tabla F'!AC31/'Tabla F'!AC26)</f>
        <v>4.5452774534715896</v>
      </c>
      <c r="R9" s="36">
        <f>+('Tabla F'!AD26-'Tabla F'!AD32)/'Tabla F'!AC26-(1-13/24)*(1-'Tabla F'!AC32/'Tabla F'!AC26)</f>
        <v>5.3514093595744274</v>
      </c>
      <c r="S9" s="36">
        <f>+('Tabla F'!AD26-'Tabla F'!AD$65)/'Tabla F'!AC26-(1-13/24)*(1-'Tabla F'!AC$65/'Tabla F'!AC26)</f>
        <v>19.825353607727362</v>
      </c>
      <c r="T9" s="36">
        <f>+('Tabla F'!AD26-'Tabla F'!AD$66)/'Tabla F'!AC26-(1-13/24)*(1-'Tabla F'!AC$66/'Tabla F'!AC26)</f>
        <v>20.026994922411252</v>
      </c>
      <c r="U9" s="83">
        <f>+('Tabla F'!AD26)/'Tabla F'!AC26-(1-13/24)</f>
        <v>22.917759681564018</v>
      </c>
      <c r="W9" s="29"/>
      <c r="X9" s="38"/>
      <c r="Y9" s="38"/>
      <c r="Z9" s="38"/>
      <c r="AA9" s="38"/>
      <c r="AB9" s="38"/>
    </row>
    <row r="10" spans="1:35" x14ac:dyDescent="0.2">
      <c r="A10" s="9">
        <f t="shared" si="0"/>
        <v>21</v>
      </c>
      <c r="B10" s="36">
        <f>+('Tabla F'!N27-'Tabla F'!N28)/'Tabla F'!M27-(1-13/24)*(1-'Tabla F'!M28/'Tabla F'!M27)</f>
        <v>0.97818028145057911</v>
      </c>
      <c r="C10" s="36">
        <f>+('Tabla F'!N27-'Tabla F'!N29)/'Tabla F'!M27-(1-13/24)*(1-'Tabla F'!M29/'Tabla F'!M27)</f>
        <v>1.9097761297310827</v>
      </c>
      <c r="D10" s="36">
        <f>+('Tabla F'!N27-'Tabla F'!N30)/'Tabla F'!M27-(1-13/24)*(1-'Tabla F'!M30/'Tabla F'!M27)</f>
        <v>2.7969695282224425</v>
      </c>
      <c r="E10" s="36">
        <f>+('Tabla F'!N27-'Tabla F'!N31)/'Tabla F'!M27-(1-13/24)*(1-'Tabla F'!M31/'Tabla F'!M27)</f>
        <v>3.6418392958099588</v>
      </c>
      <c r="F10" s="36">
        <f>('Tabla F'!N27-'Tabla F'!N32)/'Tabla F'!M27-(1-13/24)*(1-'Tabla F'!M32/'Tabla F'!M27)</f>
        <v>4.4463659428890905</v>
      </c>
      <c r="G10" s="36">
        <f>('Tabla F'!N27-'Tabla F'!N33)/'Tabla F'!M27-(1-13/24)*(1-'Tabla F'!M33/'Tabla F'!M27)</f>
        <v>5.2124362976735128</v>
      </c>
      <c r="H10" s="36">
        <f>+('Tabla F'!N27-'Tabla F'!N$65)/'Tabla F'!M27-(1-13/24)*(1-'Tabla F'!M$65/'Tabla F'!M27)</f>
        <v>17.135303390564083</v>
      </c>
      <c r="I10" s="36">
        <f>+('Tabla F'!N27-'Tabla F'!N$66)/'Tabla F'!M27-(1-13/24)*(1-'Tabla F'!M$66/'Tabla F'!M27)</f>
        <v>17.275059571754792</v>
      </c>
      <c r="J10" s="83">
        <f>+('Tabla F'!N27)/'Tabla F'!M27-(1-13/24)</f>
        <v>19.001532362268236</v>
      </c>
      <c r="L10" s="9">
        <f t="shared" si="1"/>
        <v>21</v>
      </c>
      <c r="M10" s="36">
        <f>+('Tabla F'!AD27-'Tabla F'!AD28)/'Tabla F'!AC27-(1-13/24)*(1-'Tabla F'!AC28/'Tabla F'!AC27)</f>
        <v>0.98225060096153949</v>
      </c>
      <c r="N10" s="36">
        <f>+('Tabla F'!AD27-'Tabla F'!AD29)/'Tabla F'!AC27-(1-13/24)*(1-'Tabla F'!AC29/'Tabla F'!AC27)</f>
        <v>1.9264554010763386</v>
      </c>
      <c r="O10" s="36">
        <f>+('Tabla F'!AD27-'Tabla F'!AD30)/'Tabla F'!AC27-(1-13/24)*(1-'Tabla F'!AC30/'Tabla F'!AC27)</f>
        <v>2.8340726054641583</v>
      </c>
      <c r="P10" s="36">
        <f>+('Tabla F'!AD27-'Tabla F'!AD31)/'Tabla F'!AC27-(1-13/24)*(1-'Tabla F'!AC31/'Tabla F'!AC27)</f>
        <v>3.7065047428435904</v>
      </c>
      <c r="Q10" s="36">
        <f>+('Tabla F'!AD27-'Tabla F'!AD32)/'Tabla F'!AC27-(1-13/24)*(1-'Tabla F'!AC32/'Tabla F'!AC27)</f>
        <v>4.545099959946989</v>
      </c>
      <c r="R10" s="36">
        <f>+('Tabla F'!AD27-'Tabla F'!AD33)/'Tabla F'!AC27-(1-13/24)*(1-'Tabla F'!AC33/'Tabla F'!AC27)</f>
        <v>5.3511541193404462</v>
      </c>
      <c r="S10" s="36">
        <f>+('Tabla F'!AD27-'Tabla F'!AD$65)/'Tabla F'!AC27-(1-13/24)*(1-'Tabla F'!AC$65/'Tabla F'!AC27)</f>
        <v>19.601916750391553</v>
      </c>
      <c r="T10" s="36">
        <f>+('Tabla F'!AD27-'Tabla F'!AD$66)/'Tabla F'!AC27-(1-13/24)*(1-'Tabla F'!AC$66/'Tabla F'!AC27)</f>
        <v>19.811678255654169</v>
      </c>
      <c r="U10" s="83">
        <f>+('Tabla F'!AD27)/'Tabla F'!AC27-(1-13/24)</f>
        <v>22.818855471249101</v>
      </c>
      <c r="W10" s="29"/>
      <c r="X10" s="38"/>
      <c r="Y10" s="38"/>
      <c r="Z10" s="38"/>
      <c r="AA10" s="38"/>
      <c r="AB10" s="38"/>
    </row>
    <row r="11" spans="1:35" x14ac:dyDescent="0.2">
      <c r="A11" s="9">
        <f t="shared" si="0"/>
        <v>22</v>
      </c>
      <c r="B11" s="36">
        <f>+('Tabla F'!N28-'Tabla F'!N29)/'Tabla F'!M28-(1-13/24)*(1-'Tabla F'!M29/'Tabla F'!M28)</f>
        <v>0.97816291634630204</v>
      </c>
      <c r="C11" s="36">
        <f>+('Tabla F'!N28-'Tabla F'!N30)/'Tabla F'!M28-(1-13/24)*(1-'Tabla F'!M30/'Tabla F'!M28)</f>
        <v>1.909703866891838</v>
      </c>
      <c r="D11" s="36">
        <f>+('Tabla F'!N28-'Tabla F'!N31)/'Tabla F'!M28-(1-13/24)*(1-'Tabla F'!M31/'Tabla F'!M28)</f>
        <v>2.7968055830722993</v>
      </c>
      <c r="E11" s="36">
        <f>+('Tabla F'!N28-'Tabla F'!N32)/'Tabla F'!M28-(1-13/24)*(1-'Tabla F'!M32/'Tabla F'!M28)</f>
        <v>3.6415475737518057</v>
      </c>
      <c r="F11" s="36">
        <f>('Tabla F'!N28-'Tabla F'!N33)/'Tabla F'!M28-(1-13/24)*(1-'Tabla F'!M33/'Tabla F'!M28)</f>
        <v>4.4459109827831753</v>
      </c>
      <c r="G11" s="36">
        <f>('Tabla F'!N28-'Tabla F'!N34)/'Tabla F'!M28-(1-13/24)*(1-'Tabla F'!M34/'Tabla F'!M28)</f>
        <v>5.211783218123859</v>
      </c>
      <c r="H11" s="36">
        <f>+('Tabla F'!N28-'Tabla F'!N$65)/'Tabla F'!M28-(1-13/24)*(1-'Tabla F'!M$65/'Tabla F'!M28)</f>
        <v>16.96475857996527</v>
      </c>
      <c r="I11" s="36">
        <f>+('Tabla F'!N28-'Tabla F'!N$66)/'Tabla F'!M28-(1-13/24)*(1-'Tabla F'!M$66/'Tabla F'!M28)</f>
        <v>17.111500661333761</v>
      </c>
      <c r="J11" s="83">
        <f>+('Tabla F'!N28)/'Tabla F'!M28-(1-13/24)</f>
        <v>18.924273510073075</v>
      </c>
      <c r="L11" s="9">
        <f t="shared" si="1"/>
        <v>22</v>
      </c>
      <c r="M11" s="36">
        <f>+('Tabla F'!AD28-'Tabla F'!AD29)/'Tabla F'!AC28-(1-13/24)*(1-'Tabla F'!AC29/'Tabla F'!AC28)</f>
        <v>0.9822431089743594</v>
      </c>
      <c r="N11" s="36">
        <f>+('Tabla F'!AD28-'Tabla F'!AD30)/'Tabla F'!AC28-(1-13/24)*(1-'Tabla F'!AC30/'Tabla F'!AC28)</f>
        <v>1.9264246514618759</v>
      </c>
      <c r="O11" s="36">
        <f>+('Tabla F'!AD28-'Tabla F'!AD31)/'Tabla F'!AC28-(1-13/24)*(1-'Tabla F'!AC31/'Tabla F'!AC28)</f>
        <v>2.8340036585634385</v>
      </c>
      <c r="P11" s="36">
        <f>+('Tabla F'!AD28-'Tabla F'!AD32)/'Tabla F'!AC28-(1-13/24)*(1-'Tabla F'!AC32/'Tabla F'!AC28)</f>
        <v>3.7063825885567216</v>
      </c>
      <c r="Q11" s="36">
        <f>+('Tabla F'!AD28-'Tabla F'!AD33)/'Tabla F'!AC28-(1-13/24)*(1-'Tabla F'!AC33/'Tabla F'!AC28)</f>
        <v>4.5449095092291021</v>
      </c>
      <c r="R11" s="36">
        <f>+('Tabla F'!AD28-'Tabla F'!AD34)/'Tabla F'!AC28-(1-13/24)*(1-'Tabla F'!AC34/'Tabla F'!AC28)</f>
        <v>5.3508807290449178</v>
      </c>
      <c r="S11" s="36">
        <f>+('Tabla F'!AD28-'Tabla F'!AD$65)/'Tabla F'!AC28-(1-13/24)*(1-'Tabla F'!AC$65/'Tabla F'!AC28)</f>
        <v>19.36977948476553</v>
      </c>
      <c r="T11" s="36">
        <f>+('Tabla F'!AD28-'Tabla F'!AD$66)/'Tabla F'!AC28-(1-13/24)*(1-'Tabla F'!AC$66/'Tabla F'!AC28)</f>
        <v>19.587991458531434</v>
      </c>
      <c r="U11" s="83">
        <f>+('Tabla F'!AD28)/'Tabla F'!AC28-(1-13/24)</f>
        <v>22.716316052013372</v>
      </c>
      <c r="W11" s="29"/>
      <c r="X11" s="38"/>
      <c r="Y11" s="38"/>
      <c r="Z11" s="38"/>
      <c r="AA11" s="38"/>
      <c r="AB11" s="38"/>
    </row>
    <row r="12" spans="1:35" x14ac:dyDescent="0.2">
      <c r="A12" s="9">
        <f t="shared" si="0"/>
        <v>23</v>
      </c>
      <c r="B12" s="36">
        <f>+('Tabla F'!N29-'Tabla F'!N30)/'Tabla F'!M29-(1-13/24)*(1-'Tabla F'!M30/'Tabla F'!M29)</f>
        <v>0.9781441863782252</v>
      </c>
      <c r="C12" s="36">
        <f>+('Tabla F'!N29-'Tabla F'!N31)/'Tabla F'!M29-(1-13/24)*(1-'Tabla F'!M31/'Tabla F'!M29)</f>
        <v>1.9096259273579506</v>
      </c>
      <c r="D12" s="36">
        <f>+('Tabla F'!N29-'Tabla F'!N32)/'Tabla F'!M29-(1-13/24)*(1-'Tabla F'!M32/'Tabla F'!M29)</f>
        <v>2.7966287657075002</v>
      </c>
      <c r="E12" s="36">
        <f>+('Tabla F'!N29-'Tabla F'!N33)/'Tabla F'!M29-(1-13/24)*(1-'Tabla F'!M33/'Tabla F'!M29)</f>
        <v>3.6412329581680059</v>
      </c>
      <c r="F12" s="36">
        <f>('Tabla F'!N29-'Tabla F'!N34)/'Tabla F'!M29-(1-13/24)*(1-'Tabla F'!M34/'Tabla F'!M29)</f>
        <v>4.4454203361552791</v>
      </c>
      <c r="G12" s="36">
        <f>('Tabla F'!N29-'Tabla F'!N35)/'Tabla F'!M29-(1-13/24)*(1-'Tabla F'!M35/'Tabla F'!M29)</f>
        <v>5.2110789373860555</v>
      </c>
      <c r="H12" s="36">
        <f>+('Tabla F'!N29-'Tabla F'!N$65)/'Tabla F'!M29-(1-13/24)*(1-'Tabla F'!M$65/'Tabla F'!M29)</f>
        <v>16.786374876156181</v>
      </c>
      <c r="I12" s="36">
        <f>+('Tabla F'!N29-'Tabla F'!N$66)/'Tabla F'!M29-(1-13/24)*(1-'Tabla F'!M$66/'Tabla F'!M29)</f>
        <v>16.940458186936642</v>
      </c>
      <c r="J12" s="83">
        <f>+('Tabla F'!N29)/'Tabla F'!M29-(1-13/24)</f>
        <v>18.84392064039104</v>
      </c>
      <c r="L12" s="9">
        <f t="shared" si="1"/>
        <v>23</v>
      </c>
      <c r="M12" s="36">
        <f>+('Tabla F'!AD29-'Tabla F'!AD30)/'Tabla F'!AC29-(1-13/24)*(1-'Tabla F'!AC30/'Tabla F'!AC29)</f>
        <v>0.98223561698717743</v>
      </c>
      <c r="N12" s="36">
        <f>+('Tabla F'!AD29-'Tabla F'!AD31)/'Tabla F'!AC29-(1-13/24)*(1-'Tabla F'!AC31/'Tabla F'!AC29)</f>
        <v>1.926393478468355</v>
      </c>
      <c r="O12" s="36">
        <f>+('Tabla F'!AD29-'Tabla F'!AD32)/'Tabla F'!AC29-(1-13/24)*(1-'Tabla F'!AC32/'Tabla F'!AC29)</f>
        <v>2.8339325670752427</v>
      </c>
      <c r="P12" s="36">
        <f>+('Tabla F'!AD29-'Tabla F'!AD33)/'Tabla F'!AC29-(1-13/24)*(1-'Tabla F'!AC33/'Tabla F'!AC29)</f>
        <v>3.7062552828075122</v>
      </c>
      <c r="Q12" s="36">
        <f>+('Tabla F'!AD29-'Tabla F'!AD34)/'Tabla F'!AC29-(1-13/24)*(1-'Tabla F'!AC34/'Tabla F'!AC29)</f>
        <v>4.5447101802460121</v>
      </c>
      <c r="R12" s="36">
        <f>+('Tabla F'!AD29-'Tabla F'!AD35)/'Tabla F'!AC29-(1-13/24)*(1-'Tabla F'!AC35/'Tabla F'!AC29)</f>
        <v>5.3505937134768935</v>
      </c>
      <c r="S12" s="36">
        <f>+('Tabla F'!AD29-'Tabla F'!AD$65)/'Tabla F'!AC29-(1-13/24)*(1-'Tabla F'!AC$65/'Tabla F'!AC29)</f>
        <v>19.128623388852361</v>
      </c>
      <c r="T12" s="36">
        <f>+('Tabla F'!AD29-'Tabla F'!AD$66)/'Tabla F'!AC29-(1-13/24)*(1-'Tabla F'!AC$66/'Tabla F'!AC29)</f>
        <v>19.3556301275366</v>
      </c>
      <c r="U12" s="83">
        <f>+('Tabla F'!AD29)/'Tabla F'!AC29-(1-13/24)</f>
        <v>22.610037991854195</v>
      </c>
      <c r="W12" s="29"/>
      <c r="X12" s="38"/>
      <c r="Y12" s="38"/>
      <c r="Z12" s="38"/>
      <c r="AA12" s="38"/>
      <c r="AB12" s="38"/>
    </row>
    <row r="13" spans="1:35" x14ac:dyDescent="0.2">
      <c r="A13" s="9">
        <f t="shared" si="0"/>
        <v>24</v>
      </c>
      <c r="B13" s="36">
        <f>+('Tabla F'!N30-'Tabla F'!N31)/'Tabla F'!M30-(1-13/24)*(1-'Tabla F'!M31/'Tabla F'!M30)</f>
        <v>0.97812398577711779</v>
      </c>
      <c r="C13" s="36">
        <f>+('Tabla F'!N30-'Tabla F'!N32)/'Tabla F'!M30-(1-13/24)*(1-'Tabla F'!M32/'Tabla F'!M30)</f>
        <v>1.9095418692125392</v>
      </c>
      <c r="D13" s="36">
        <f>+('Tabla F'!N30-'Tabla F'!N33)/'Tabla F'!M30-(1-13/24)*(1-'Tabla F'!M33/'Tabla F'!M30)</f>
        <v>2.7964380720995856</v>
      </c>
      <c r="E13" s="36">
        <f>+('Tabla F'!N30-'Tabla F'!N34)/'Tabla F'!M30-(1-13/24)*(1-'Tabla F'!M34/'Tabla F'!M30)</f>
        <v>3.6408936624380783</v>
      </c>
      <c r="F13" s="36">
        <f>('Tabla F'!N30-'Tabla F'!N35)/'Tabla F'!M30-(1-13/24)*(1-'Tabla F'!M35/'Tabla F'!M30)</f>
        <v>4.4448912179808024</v>
      </c>
      <c r="G13" s="36">
        <f>('Tabla F'!N30-'Tabla F'!N36)/'Tabla F'!M30-(1-13/24)*(1-'Tabla F'!M36/'Tabla F'!M30)</f>
        <v>5.2103194622410633</v>
      </c>
      <c r="H13" s="36">
        <f>+('Tabla F'!N30-'Tabla F'!N$65)/'Tabla F'!M30-(1-13/24)*(1-'Tabla F'!M$65/'Tabla F'!M30)</f>
        <v>16.599798933370955</v>
      </c>
      <c r="I13" s="36">
        <f>+('Tabla F'!N30-'Tabla F'!N$66)/'Tabla F'!M30-(1-13/24)*(1-'Tabla F'!M$66/'Tabla F'!M30)</f>
        <v>16.761597684169654</v>
      </c>
      <c r="J13" s="83">
        <f>+('Tabla F'!N30)/'Tabla F'!M30-(1-13/24)</f>
        <v>18.760372539156787</v>
      </c>
      <c r="L13" s="9">
        <f t="shared" si="1"/>
        <v>24</v>
      </c>
      <c r="M13" s="36">
        <f>+('Tabla F'!AD30-'Tabla F'!AD31)/'Tabla F'!AC30-(1-13/24)*(1-'Tabla F'!AC31/'Tabla F'!AC30)</f>
        <v>0.98222768429487195</v>
      </c>
      <c r="N13" s="36">
        <f>+('Tabla F'!AD30-'Tabla F'!AD32)/'Tabla F'!AC30-(1-13/24)*(1-'Tabla F'!AC32/'Tabla F'!AC30)</f>
        <v>1.9263600733542545</v>
      </c>
      <c r="O13" s="36">
        <f>+('Tabla F'!AD30-'Tabla F'!AD33)/'Tabla F'!AC30-(1-13/24)*(1-'Tabla F'!AC33/'Tabla F'!AC30)</f>
        <v>2.8338561139923724</v>
      </c>
      <c r="P13" s="36">
        <f>+('Tabla F'!AD30-'Tabla F'!AD34)/'Tabla F'!AC30-(1-13/24)*(1-'Tabla F'!AC34/'Tabla F'!AC30)</f>
        <v>3.7061187364787602</v>
      </c>
      <c r="Q13" s="36">
        <f>+('Tabla F'!AD30-'Tabla F'!AD35)/'Tabla F'!AC30-(1-13/24)*(1-'Tabla F'!AC35/'Tabla F'!AC30)</f>
        <v>4.5444966698202789</v>
      </c>
      <c r="R13" s="36">
        <f>+('Tabla F'!AD30-'Tabla F'!AD36)/'Tabla F'!AC30-(1-13/24)*(1-'Tabla F'!AC36/'Tabla F'!AC30)</f>
        <v>5.350286158583085</v>
      </c>
      <c r="S13" s="36">
        <f>+('Tabla F'!AD30-'Tabla F'!AD$65)/'Tabla F'!AC30-(1-13/24)*(1-'Tabla F'!AC$65/'Tabla F'!AC30)</f>
        <v>18.878076608411796</v>
      </c>
      <c r="T13" s="36">
        <f>+('Tabla F'!AD30-'Tabla F'!AD$66)/'Tabla F'!AC30-(1-13/24)*(1-'Tabla F'!AC$66/'Tabla F'!AC30)</f>
        <v>19.114236590077734</v>
      </c>
      <c r="U13" s="83">
        <f>+('Tabla F'!AD30)/'Tabla F'!AC30-(1-13/24)</f>
        <v>22.49986692874268</v>
      </c>
      <c r="W13" s="29"/>
      <c r="X13" s="38"/>
      <c r="Y13" s="38"/>
      <c r="Z13" s="38"/>
      <c r="AA13" s="38"/>
      <c r="AB13" s="38"/>
    </row>
    <row r="14" spans="1:35" x14ac:dyDescent="0.2">
      <c r="A14" s="9">
        <f t="shared" si="0"/>
        <v>25</v>
      </c>
      <c r="B14" s="36">
        <f>+('Tabla F'!N31-'Tabla F'!N32)/'Tabla F'!M31-(1-13/24)*(1-'Tabla F'!M32/'Tabla F'!M31)</f>
        <v>0.97810219819729449</v>
      </c>
      <c r="C14" s="36">
        <f>+('Tabla F'!N31-'Tabla F'!N33)/'Tabla F'!M31-(1-13/24)*(1-'Tabla F'!M33/'Tabla F'!M31)</f>
        <v>1.9094512103260688</v>
      </c>
      <c r="D14" s="36">
        <f>+('Tabla F'!N31-'Tabla F'!N34)/'Tabla F'!M31-(1-13/24)*(1-'Tabla F'!M34/'Tabla F'!M31)</f>
        <v>2.7962324112018839</v>
      </c>
      <c r="E14" s="36">
        <f>+('Tabla F'!N31-'Tabla F'!N35)/'Tabla F'!M31-(1-13/24)*(1-'Tabla F'!M35/'Tabla F'!M31)</f>
        <v>3.6405277488875636</v>
      </c>
      <c r="F14" s="36">
        <f>('Tabla F'!N31-'Tabla F'!N36)/'Tabla F'!M31-(1-13/24)*(1-'Tabla F'!M36/'Tabla F'!M31)</f>
        <v>4.444320613065659</v>
      </c>
      <c r="G14" s="36">
        <f>('Tabla F'!N31-'Tabla F'!N37)/'Tabla F'!M31-(1-13/24)*(1-'Tabla F'!M37/'Tabla F'!M31)</f>
        <v>5.2095004732834189</v>
      </c>
      <c r="H14" s="36">
        <f>+('Tabla F'!N31-'Tabla F'!N$65)/'Tabla F'!M31-(1-13/24)*(1-'Tabla F'!M$65/'Tabla F'!M31)</f>
        <v>16.404660977098928</v>
      </c>
      <c r="I14" s="36">
        <f>+('Tabla F'!N31-'Tabla F'!N$66)/'Tabla F'!M31-(1-13/24)*(1-'Tabla F'!M$66/'Tabla F'!M31)</f>
        <v>16.574569367990108</v>
      </c>
      <c r="J14" s="83">
        <f>+('Tabla F'!N31)/'Tabla F'!M31-(1-13/24)</f>
        <v>18.673526360477293</v>
      </c>
      <c r="L14" s="9">
        <f t="shared" si="1"/>
        <v>25</v>
      </c>
      <c r="M14" s="36">
        <f>+('Tabla F'!AD31-'Tabla F'!AD32)/'Tabla F'!AC31-(1-13/24)*(1-'Tabla F'!AC32/'Tabla F'!AC31)</f>
        <v>0.98221887019231047</v>
      </c>
      <c r="N14" s="36">
        <f>+('Tabla F'!AD31-'Tabla F'!AD33)/'Tabla F'!AC31-(1-13/24)*(1-'Tabla F'!AC33/'Tabla F'!AC31)</f>
        <v>1.9263234746616142</v>
      </c>
      <c r="O14" s="36">
        <f>+('Tabla F'!AD31-'Tabla F'!AD34)/'Tabla F'!AC31-(1-13/24)*(1-'Tabla F'!AC34/'Tabla F'!AC31)</f>
        <v>2.8337733381528194</v>
      </c>
      <c r="P14" s="36">
        <f>+('Tabla F'!AD31-'Tabla F'!AD35)/'Tabla F'!AC31-(1-13/24)*(1-'Tabla F'!AC35/'Tabla F'!AC31)</f>
        <v>3.7059715976588574</v>
      </c>
      <c r="Q14" s="36">
        <f>+('Tabla F'!AD31-'Tabla F'!AD36)/'Tabla F'!AC31-(1-13/24)*(1-'Tabla F'!AC36/'Tabla F'!AC31)</f>
        <v>4.5442667884995798</v>
      </c>
      <c r="R14" s="36">
        <f>+('Tabla F'!AD31-'Tabla F'!AD37)/'Tabla F'!AC31-(1-13/24)*(1-'Tabla F'!AC37/'Tabla F'!AC31)</f>
        <v>5.3499547092308681</v>
      </c>
      <c r="S14" s="36">
        <f>+('Tabla F'!AD31-'Tabla F'!AD$65)/'Tabla F'!AC31-(1-13/24)*(1-'Tabla F'!AC$65/'Tabla F'!AC31)</f>
        <v>18.617770892163332</v>
      </c>
      <c r="T14" s="36">
        <f>+('Tabla F'!AD31-'Tabla F'!AD$66)/'Tabla F'!AC31-(1-13/24)*(1-'Tabla F'!AC$66/'Tabla F'!AC31)</f>
        <v>18.863457612653512</v>
      </c>
      <c r="U14" s="83">
        <f>+('Tabla F'!AD31)/'Tabla F'!AC31-(1-13/24)</f>
        <v>22.385664926656734</v>
      </c>
      <c r="W14" s="29"/>
      <c r="X14" s="38"/>
      <c r="Y14" s="38"/>
      <c r="Z14" s="38"/>
      <c r="AA14" s="38"/>
      <c r="AB14" s="38"/>
    </row>
    <row r="15" spans="1:35" x14ac:dyDescent="0.2">
      <c r="A15" s="9">
        <f t="shared" si="0"/>
        <v>26</v>
      </c>
      <c r="B15" s="36">
        <f>+('Tabla F'!N32-'Tabla F'!N33)/'Tabla F'!M32-(1-13/24)*(1-'Tabla F'!M33/'Tabla F'!M32)</f>
        <v>0.97807869979928008</v>
      </c>
      <c r="C15" s="36">
        <f>+('Tabla F'!N32-'Tabla F'!N34)/'Tabla F'!M32-(1-13/24)*(1-'Tabla F'!M34/'Tabla F'!M32)</f>
        <v>1.9093534342584795</v>
      </c>
      <c r="D15" s="36">
        <f>+('Tabla F'!N32-'Tabla F'!N35)/'Tabla F'!M32-(1-13/24)*(1-'Tabla F'!M35/'Tabla F'!M32)</f>
        <v>2.7960106115101206</v>
      </c>
      <c r="E15" s="36">
        <f>+('Tabla F'!N32-'Tabla F'!N36)/'Tabla F'!M32-(1-13/24)*(1-'Tabla F'!M36/'Tabla F'!M32)</f>
        <v>3.6401331362189882</v>
      </c>
      <c r="F15" s="36">
        <f>('Tabla F'!N32-'Tabla F'!N37)/'Tabla F'!M32-(1-13/24)*(1-'Tabla F'!M37/'Tabla F'!M32)</f>
        <v>4.4437052805473085</v>
      </c>
      <c r="G15" s="36">
        <f>('Tabla F'!N32-'Tabla F'!N38)/'Tabla F'!M32-(1-13/24)*(1-'Tabla F'!M38/'Tabla F'!M32)</f>
        <v>5.2086173259253519</v>
      </c>
      <c r="H15" s="36">
        <f>+('Tabla F'!N32-'Tabla F'!N$65)/'Tabla F'!M32-(1-13/24)*(1-'Tabla F'!M$65/'Tabla F'!M32)</f>
        <v>16.200573959227075</v>
      </c>
      <c r="I15" s="36">
        <f>+('Tabla F'!N32-'Tabla F'!N$66)/'Tabla F'!M32-(1-13/24)*(1-'Tabla F'!M$66/'Tabla F'!M32)</f>
        <v>16.379007366986848</v>
      </c>
      <c r="J15" s="83">
        <f>+('Tabla F'!N32)/'Tabla F'!M32-(1-13/24)</f>
        <v>18.583277838540877</v>
      </c>
      <c r="L15" s="9">
        <f t="shared" si="1"/>
        <v>26</v>
      </c>
      <c r="M15" s="36">
        <f>+('Tabla F'!AD32-'Tabla F'!AD33)/'Tabla F'!AC32-(1-13/24)*(1-'Tabla F'!AC33/'Tabla F'!AC32)</f>
        <v>0.98220961538461482</v>
      </c>
      <c r="N15" s="36">
        <f>+('Tabla F'!AD32-'Tabla F'!AD34)/'Tabla F'!AC32-(1-13/24)*(1-'Tabla F'!AC34/'Tabla F'!AC32)</f>
        <v>1.9262850675973859</v>
      </c>
      <c r="O15" s="36">
        <f>+('Tabla F'!AD32-'Tabla F'!AD35)/'Tabla F'!AC32-(1-13/24)*(1-'Tabla F'!AC35/'Tabla F'!AC32)</f>
        <v>2.8336861256508108</v>
      </c>
      <c r="P15" s="36">
        <f>+('Tabla F'!AD32-'Tabla F'!AD36)/'Tabla F'!AC32-(1-13/24)*(1-'Tabla F'!AC36/'Tabla F'!AC32)</f>
        <v>3.7058157531058891</v>
      </c>
      <c r="Q15" s="36">
        <f>+('Tabla F'!AD32-'Tabla F'!AD37)/'Tabla F'!AC32-(1-13/24)*(1-'Tabla F'!AC37/'Tabla F'!AC32)</f>
        <v>4.5440220482508442</v>
      </c>
      <c r="R15" s="36">
        <f>+('Tabla F'!AD32-'Tabla F'!AD38)/'Tabla F'!AC32-(1-13/24)*(1-'Tabla F'!AC38/'Tabla F'!AC32)</f>
        <v>5.3496007967063264</v>
      </c>
      <c r="S15" s="36">
        <f>+('Tabla F'!AD32-'Tabla F'!AD$65)/'Tabla F'!AC32-(1-13/24)*(1-'Tabla F'!AC$65/'Tabla F'!AC32)</f>
        <v>18.347340630048496</v>
      </c>
      <c r="T15" s="36">
        <f>+('Tabla F'!AD32-'Tabla F'!AD$66)/'Tabla F'!AC32-(1-13/24)*(1-'Tabla F'!AC$66/'Tabla F'!AC32)</f>
        <v>18.602943513558859</v>
      </c>
      <c r="U15" s="83">
        <f>+('Tabla F'!AD32)/'Tabla F'!AC32-(1-13/24)</f>
        <v>22.267310655520472</v>
      </c>
      <c r="W15" s="29"/>
      <c r="X15" s="38"/>
      <c r="Y15" s="38"/>
      <c r="Z15" s="38"/>
      <c r="AA15" s="38"/>
      <c r="AB15" s="38"/>
    </row>
    <row r="16" spans="1:35" x14ac:dyDescent="0.2">
      <c r="A16" s="9">
        <f t="shared" si="0"/>
        <v>27</v>
      </c>
      <c r="B16" s="36">
        <f>+('Tabla F'!N33-'Tabla F'!N34)/'Tabla F'!M33-(1-13/24)*(1-'Tabla F'!M34/'Tabla F'!M33)</f>
        <v>0.97805335528890136</v>
      </c>
      <c r="C16" s="36">
        <f>+('Tabla F'!N33-'Tabla F'!N35)/'Tabla F'!M33-(1-13/24)*(1-'Tabla F'!M35/'Tabla F'!M33)</f>
        <v>1.9092479803696993</v>
      </c>
      <c r="D16" s="36">
        <f>+('Tabla F'!N33-'Tabla F'!N36)/'Tabla F'!M33-(1-13/24)*(1-'Tabla F'!M36/'Tabla F'!M33)</f>
        <v>2.795771405753809</v>
      </c>
      <c r="E16" s="36">
        <f>+('Tabla F'!N33-'Tabla F'!N37)/'Tabla F'!M33-(1-13/24)*(1-'Tabla F'!M37/'Tabla F'!M33)</f>
        <v>3.6397075750663079</v>
      </c>
      <c r="F16" s="36">
        <f>('Tabla F'!N33-'Tabla F'!N38)/'Tabla F'!M33-(1-13/24)*(1-'Tabla F'!M38/'Tabla F'!M33)</f>
        <v>4.443041719976117</v>
      </c>
      <c r="G16" s="36">
        <f>('Tabla F'!N33-'Tabla F'!N39)/'Tabla F'!M33-(1-13/24)*(1-'Tabla F'!M39/'Tabla F'!M33)</f>
        <v>5.2076650066050361</v>
      </c>
      <c r="H16" s="36">
        <f>+('Tabla F'!N33-'Tabla F'!N$65)/'Tabla F'!M33-(1-13/24)*(1-'Tabla F'!M$65/'Tabla F'!M33)</f>
        <v>15.987132489961304</v>
      </c>
      <c r="I16" s="36">
        <f>+('Tabla F'!N33-'Tabla F'!N$66)/'Tabla F'!M33-(1-13/24)*(1-'Tabla F'!M$66/'Tabla F'!M33)</f>
        <v>16.174528740173571</v>
      </c>
      <c r="J16" s="83">
        <f>+('Tabla F'!N33)/'Tabla F'!M33-(1-13/24)</f>
        <v>18.489521352874071</v>
      </c>
      <c r="L16" s="9">
        <f t="shared" si="1"/>
        <v>27</v>
      </c>
      <c r="M16" s="36">
        <f>+('Tabla F'!AD33-'Tabla F'!AD34)/'Tabla F'!AC33-(1-13/24)*(1-'Tabla F'!AC34/'Tabla F'!AC33)</f>
        <v>0.982199919871795</v>
      </c>
      <c r="N16" s="36">
        <f>+('Tabla F'!AD33-'Tabla F'!AD35)/'Tabla F'!AC33-(1-13/24)*(1-'Tabla F'!AC35/'Tabla F'!AC33)</f>
        <v>1.9262444286265783</v>
      </c>
      <c r="O16" s="36">
        <f>+('Tabla F'!AD33-'Tabla F'!AD36)/'Tabla F'!AC33-(1-13/24)*(1-'Tabla F'!AC36/'Tabla F'!AC33)</f>
        <v>2.8335931455076726</v>
      </c>
      <c r="P16" s="36">
        <f>+('Tabla F'!AD33-'Tabla F'!AD37)/'Tabla F'!AC33-(1-13/24)*(1-'Tabla F'!AC37/'Tabla F'!AC33)</f>
        <v>3.7056486088689429</v>
      </c>
      <c r="Q16" s="36">
        <f>+('Tabla F'!AD33-'Tabla F'!AD38)/'Tabla F'!AC33-(1-13/24)*(1-'Tabla F'!AC38/'Tabla F'!AC33)</f>
        <v>4.5437589318615048</v>
      </c>
      <c r="R16" s="36">
        <f>+('Tabla F'!AD33-'Tabla F'!AD39)/'Tabla F'!AC33-(1-13/24)*(1-'Tabla F'!AC39/'Tabla F'!AC33)</f>
        <v>5.3492198221349714</v>
      </c>
      <c r="S16" s="36">
        <f>+('Tabla F'!AD33-'Tabla F'!AD$65)/'Tabla F'!AC33-(1-13/24)*(1-'Tabla F'!AC$65/'Tabla F'!AC33)</f>
        <v>18.066384684814448</v>
      </c>
      <c r="T16" s="36">
        <f>+('Tabla F'!AD33-'Tabla F'!AD$66)/'Tabla F'!AC33-(1-13/24)*(1-'Tabla F'!AC$66/'Tabla F'!AC33)</f>
        <v>18.332309544013413</v>
      </c>
      <c r="U16" s="83">
        <f>+('Tabla F'!AD33)/'Tabla F'!AC33-(1-13/24)</f>
        <v>22.144654314529038</v>
      </c>
      <c r="W16" s="29"/>
      <c r="X16" s="38"/>
      <c r="Y16" s="38"/>
      <c r="Z16" s="38"/>
      <c r="AA16" s="38"/>
      <c r="AB16" s="38"/>
    </row>
    <row r="17" spans="1:28" x14ac:dyDescent="0.2">
      <c r="A17" s="9">
        <f t="shared" si="0"/>
        <v>28</v>
      </c>
      <c r="B17" s="36">
        <f>+('Tabla F'!N34-'Tabla F'!N35)/'Tabla F'!M34-(1-13/24)*(1-'Tabla F'!M35/'Tabla F'!M34)</f>
        <v>0.97802602055268817</v>
      </c>
      <c r="C17" s="36">
        <f>+('Tabla F'!N34-'Tabla F'!N36)/'Tabla F'!M34-(1-13/24)*(1-'Tabla F'!M36/'Tabla F'!M34)</f>
        <v>1.9091342491680834</v>
      </c>
      <c r="D17" s="36">
        <f>+('Tabla F'!N34-'Tabla F'!N37)/'Tabla F'!M34-(1-13/24)*(1-'Tabla F'!M37/'Tabla F'!M34)</f>
        <v>2.7955134346166299</v>
      </c>
      <c r="E17" s="36">
        <f>+('Tabla F'!N34-'Tabla F'!N38)/'Tabla F'!M34-(1-13/24)*(1-'Tabla F'!M38/'Tabla F'!M34)</f>
        <v>3.6392486493168503</v>
      </c>
      <c r="F17" s="36">
        <f>('Tabla F'!N34-'Tabla F'!N39)/'Tabla F'!M34-(1-13/24)*(1-'Tabla F'!M39/'Tabla F'!M34)</f>
        <v>4.4423261694203537</v>
      </c>
      <c r="G17" s="36">
        <f>('Tabla F'!N34-'Tabla F'!N40)/'Tabla F'!M34-(1-13/24)*(1-'Tabla F'!M40/'Tabla F'!M34)</f>
        <v>5.2066381253687029</v>
      </c>
      <c r="H17" s="36">
        <f>+('Tabla F'!N34-'Tabla F'!N$65)/'Tabla F'!M34-(1-13/24)*(1-'Tabla F'!M$65/'Tabla F'!M34)</f>
        <v>15.763911799824166</v>
      </c>
      <c r="I17" s="36">
        <f>+('Tabla F'!N34-'Tabla F'!N$66)/'Tabla F'!M34-(1-13/24)*(1-'Tabla F'!M$66/'Tabla F'!M34)</f>
        <v>15.96073253302556</v>
      </c>
      <c r="J17" s="83">
        <f>+('Tabla F'!N34)/'Tabla F'!M34-(1-13/24)</f>
        <v>18.392150146085655</v>
      </c>
      <c r="L17" s="9">
        <f t="shared" si="1"/>
        <v>28</v>
      </c>
      <c r="M17" s="36">
        <f>+('Tabla F'!AD34-'Tabla F'!AD35)/'Tabla F'!AC34-(1-13/24)*(1-'Tabla F'!AC35/'Tabla F'!AC34)</f>
        <v>0.98218934294872506</v>
      </c>
      <c r="N17" s="36">
        <f>+('Tabla F'!AD34-'Tabla F'!AD36)/'Tabla F'!AC34-(1-13/24)*(1-'Tabla F'!AC36/'Tabla F'!AC34)</f>
        <v>1.9262001727286773</v>
      </c>
      <c r="O17" s="36">
        <f>+('Tabla F'!AD34-'Tabla F'!AD37)/'Tabla F'!AC34-(1-13/24)*(1-'Tabla F'!AC37/'Tabla F'!AC34)</f>
        <v>2.8334916983193792</v>
      </c>
      <c r="P17" s="36">
        <f>+('Tabla F'!AD34-'Tabla F'!AD38)/'Tabla F'!AC34-(1-13/24)*(1-'Tabla F'!AC38/'Tabla F'!AC34)</f>
        <v>3.7054665044060182</v>
      </c>
      <c r="Q17" s="36">
        <f>+('Tabla F'!AD34-'Tabla F'!AD39)/'Tabla F'!AC34-(1-13/24)*(1-'Tabla F'!AC39/'Tabla F'!AC34)</f>
        <v>4.5434726526882541</v>
      </c>
      <c r="R17" s="36">
        <f>+('Tabla F'!AD34-'Tabla F'!AD40)/'Tabla F'!AC34-(1-13/24)*(1-'Tabla F'!AC40/'Tabla F'!AC34)</f>
        <v>5.3488053076074404</v>
      </c>
      <c r="S17" s="36">
        <f>+('Tabla F'!AD34-'Tabla F'!AD$65)/'Tabla F'!AC34-(1-13/24)*(1-'Tabla F'!AC$65/'Tabla F'!AC34)</f>
        <v>17.774484204380073</v>
      </c>
      <c r="T17" s="36">
        <f>+('Tabla F'!AD34-'Tabla F'!AD$66)/'Tabla F'!AC34-(1-13/24)*(1-'Tabla F'!AC$66/'Tabla F'!AC34)</f>
        <v>18.051153959151357</v>
      </c>
      <c r="U17" s="83">
        <f>+('Tabla F'!AD34)/'Tabla F'!AC34-(1-13/24)</f>
        <v>22.017539410813757</v>
      </c>
      <c r="W17" s="29"/>
      <c r="X17" s="38"/>
      <c r="Y17" s="38"/>
      <c r="Z17" s="38"/>
      <c r="AA17" s="38"/>
      <c r="AB17" s="38"/>
    </row>
    <row r="18" spans="1:28" x14ac:dyDescent="0.2">
      <c r="A18" s="9">
        <f t="shared" si="0"/>
        <v>29</v>
      </c>
      <c r="B18" s="36">
        <f>+('Tabla F'!N35-'Tabla F'!N36)/'Tabla F'!M35-(1-13/24)*(1-'Tabla F'!M36/'Tabla F'!M35)</f>
        <v>0.9779965395834217</v>
      </c>
      <c r="C18" s="36">
        <f>+('Tabla F'!N35-'Tabla F'!N37)/'Tabla F'!M35-(1-13/24)*(1-'Tabla F'!M37/'Tabla F'!M35)</f>
        <v>1.9090115918470443</v>
      </c>
      <c r="D18" s="36">
        <f>+('Tabla F'!N35-'Tabla F'!N38)/'Tabla F'!M35-(1-13/24)*(1-'Tabla F'!M38/'Tabla F'!M35)</f>
        <v>2.7952352283071797</v>
      </c>
      <c r="E18" s="36">
        <f>+('Tabla F'!N35-'Tabla F'!N39)/'Tabla F'!M35-(1-13/24)*(1-'Tabla F'!M39/'Tabla F'!M35)</f>
        <v>3.6387537490772108</v>
      </c>
      <c r="F18" s="36">
        <f>('Tabla F'!N35-'Tabla F'!N40)/'Tabla F'!M35-(1-13/24)*(1-'Tabla F'!M40/'Tabla F'!M35)</f>
        <v>4.4415545676150137</v>
      </c>
      <c r="G18" s="36">
        <f>('Tabla F'!N35-'Tabla F'!N41)/'Tabla F'!M35-(1-13/24)*(1-'Tabla F'!M41/'Tabla F'!M35)</f>
        <v>5.2055308665970967</v>
      </c>
      <c r="H18" s="36">
        <f>+('Tabla F'!N35-'Tabla F'!N$65)/'Tabla F'!M35-(1-13/24)*(1-'Tabla F'!M$65/'Tabla F'!M35)</f>
        <v>15.530466472524674</v>
      </c>
      <c r="I18" s="36">
        <f>+('Tabla F'!N35-'Tabla F'!N$66)/'Tabla F'!M35-(1-13/24)*(1-'Tabla F'!M$66/'Tabla F'!M35)</f>
        <v>15.73719861179003</v>
      </c>
      <c r="J18" s="83">
        <f>+('Tabla F'!N35)/'Tabla F'!M35-(1-13/24)</f>
        <v>18.291056411318916</v>
      </c>
      <c r="L18" s="9">
        <f t="shared" si="1"/>
        <v>29</v>
      </c>
      <c r="M18" s="36">
        <f>+('Tabla F'!AD35-'Tabla F'!AD36)/'Tabla F'!AC35-(1-13/24)*(1-'Tabla F'!AC36/'Tabla F'!AC35)</f>
        <v>0.98217788461538136</v>
      </c>
      <c r="N18" s="36">
        <f>+('Tabla F'!AD35-'Tabla F'!AD37)/'Tabla F'!AC35-(1-13/24)*(1-'Tabla F'!AC37/'Tabla F'!AC35)</f>
        <v>1.926151876462336</v>
      </c>
      <c r="O18" s="36">
        <f>+('Tabla F'!AD35-'Tabla F'!AD38)/'Tabla F'!AC35-(1-13/24)*(1-'Tabla F'!AC38/'Tabla F'!AC35)</f>
        <v>2.8333812677604384</v>
      </c>
      <c r="P18" s="36">
        <f>+('Tabla F'!AD35-'Tabla F'!AD39)/'Tabla F'!AC35-(1-13/24)*(1-'Tabla F'!AC39/'Tabla F'!AC35)</f>
        <v>3.7052686233391725</v>
      </c>
      <c r="Q18" s="36">
        <f>+('Tabla F'!AD35-'Tabla F'!AD40)/'Tabla F'!AC35-(1-13/24)*(1-'Tabla F'!AC40/'Tabla F'!AC35)</f>
        <v>4.5431614720945115</v>
      </c>
      <c r="R18" s="36">
        <f>+('Tabla F'!AD35-'Tabla F'!AD41)/'Tabla F'!AC35-(1-13/24)*(1-'Tabla F'!AC41/'Tabla F'!AC35)</f>
        <v>5.348355157303379</v>
      </c>
      <c r="S18" s="36">
        <f>+('Tabla F'!AD35-'Tabla F'!AD$65)/'Tabla F'!AC35-(1-13/24)*(1-'Tabla F'!AC$65/'Tabla F'!AC35)</f>
        <v>17.471219740861319</v>
      </c>
      <c r="T18" s="36">
        <f>+('Tabla F'!AD35-'Tabla F'!AD$66)/'Tabla F'!AC35-(1-13/24)*(1-'Tabla F'!AC$66/'Tabla F'!AC35)</f>
        <v>17.759075458090386</v>
      </c>
      <c r="U18" s="83">
        <f>+('Tabla F'!AD35)/'Tabla F'!AC35-(1-13/24)</f>
        <v>21.885824802047686</v>
      </c>
      <c r="W18" s="29"/>
      <c r="X18" s="38"/>
      <c r="Y18" s="38"/>
      <c r="Z18" s="38"/>
      <c r="AA18" s="38"/>
      <c r="AB18" s="38"/>
    </row>
    <row r="19" spans="1:28" x14ac:dyDescent="0.2">
      <c r="A19" s="9">
        <f t="shared" si="0"/>
        <v>30</v>
      </c>
      <c r="B19" s="36">
        <f>+('Tabla F'!N36-'Tabla F'!N37)/'Tabla F'!M36-(1-13/24)*(1-'Tabla F'!M37/'Tabla F'!M36)</f>
        <v>0.97796474358954499</v>
      </c>
      <c r="C19" s="36">
        <f>+('Tabla F'!N36-'Tabla F'!N38)/'Tabla F'!M36-(1-13/24)*(1-'Tabla F'!M38/'Tabla F'!M36)</f>
        <v>1.9088793075232771</v>
      </c>
      <c r="D19" s="36">
        <f>+('Tabla F'!N36-'Tabla F'!N39)/'Tabla F'!M36-(1-13/24)*(1-'Tabla F'!M39/'Tabla F'!M36)</f>
        <v>2.7949352008970738</v>
      </c>
      <c r="E19" s="36">
        <f>+('Tabla F'!N36-'Tabla F'!N40)/'Tabla F'!M36-(1-13/24)*(1-'Tabla F'!M40/'Tabla F'!M36)</f>
        <v>3.6382200594457301</v>
      </c>
      <c r="F19" s="36">
        <f>('Tabla F'!N36-'Tabla F'!N41)/'Tabla F'!M36-(1-13/24)*(1-'Tabla F'!M41/'Tabla F'!M36)</f>
        <v>4.4407225362058425</v>
      </c>
      <c r="G19" s="36">
        <f>('Tabla F'!N36-'Tabla F'!N42)/'Tabla F'!M36-(1-13/24)*(1-'Tabla F'!M42/'Tabla F'!M36)</f>
        <v>5.2043369633295704</v>
      </c>
      <c r="H19" s="36">
        <f>+('Tabla F'!N36-'Tabla F'!N$65)/'Tabla F'!M36-(1-13/24)*(1-'Tabla F'!M$65/'Tabla F'!M36)</f>
        <v>15.286329143616937</v>
      </c>
      <c r="I19" s="36">
        <f>+('Tabla F'!N36-'Tabla F'!N$66)/'Tabla F'!M36-(1-13/24)*(1-'Tabla F'!M$66/'Tabla F'!M36)</f>
        <v>15.503486474292522</v>
      </c>
      <c r="J19" s="83">
        <f>+('Tabla F'!N36)/'Tabla F'!M36-(1-13/24)</f>
        <v>18.186131488471329</v>
      </c>
      <c r="L19" s="9">
        <f t="shared" si="1"/>
        <v>30</v>
      </c>
      <c r="M19" s="36">
        <f>+('Tabla F'!AD36-'Tabla F'!AD37)/'Tabla F'!AC36-(1-13/24)*(1-'Tabla F'!AC37/'Tabla F'!AC36)</f>
        <v>0.98216510416666647</v>
      </c>
      <c r="N19" s="36">
        <f>+('Tabla F'!AD36-'Tabla F'!AD38)/'Tabla F'!AC36-(1-13/24)*(1-'Tabla F'!AC38/'Tabla F'!AC36)</f>
        <v>1.9260990020317534</v>
      </c>
      <c r="O19" s="36">
        <f>+('Tabla F'!AD36-'Tabla F'!AD39)/'Tabla F'!AC36-(1-13/24)*(1-'Tabla F'!AC39/'Tabla F'!AC36)</f>
        <v>2.8332610031141137</v>
      </c>
      <c r="P19" s="36">
        <f>+('Tabla F'!AD36-'Tabla F'!AD40)/'Tabla F'!AC36-(1-13/24)*(1-'Tabla F'!AC40/'Tabla F'!AC36)</f>
        <v>3.705053154366218</v>
      </c>
      <c r="Q19" s="36">
        <f>+('Tabla F'!AD36-'Tabla F'!AD41)/'Tabla F'!AC36-(1-13/24)*(1-'Tabla F'!AC41/'Tabla F'!AC36)</f>
        <v>4.542823205806072</v>
      </c>
      <c r="R19" s="36">
        <f>+('Tabla F'!AD36-'Tabla F'!AD42)/'Tabla F'!AC36-(1-13/24)*(1-'Tabla F'!AC42/'Tabla F'!AC36)</f>
        <v>5.3478660248149668</v>
      </c>
      <c r="S19" s="36">
        <f>+('Tabla F'!AD36-'Tabla F'!AD$65)/'Tabla F'!AC36-(1-13/24)*(1-'Tabla F'!AC$65/'Tabla F'!AC36)</f>
        <v>17.156152237480271</v>
      </c>
      <c r="T19" s="36">
        <f>+('Tabla F'!AD36-'Tabla F'!AD$66)/'Tabla F'!AC36-(1-13/24)*(1-'Tabla F'!AC$66/'Tabla F'!AC36)</f>
        <v>17.455653964158241</v>
      </c>
      <c r="U19" s="83">
        <f>+('Tabla F'!AD36)/'Tabla F'!AC36-(1-13/24)</f>
        <v>21.749362513635603</v>
      </c>
      <c r="W19" s="29"/>
      <c r="X19" s="38"/>
      <c r="Y19" s="38"/>
      <c r="Z19" s="38"/>
      <c r="AA19" s="38"/>
      <c r="AB19" s="38"/>
    </row>
    <row r="20" spans="1:28" x14ac:dyDescent="0.2">
      <c r="A20" s="9">
        <f t="shared" si="0"/>
        <v>31</v>
      </c>
      <c r="B20" s="36">
        <f>+('Tabla F'!N37-'Tabla F'!N38)/'Tabla F'!M37-(1-13/24)*(1-'Tabla F'!M38/'Tabla F'!M37)</f>
        <v>0.97793045100153764</v>
      </c>
      <c r="C20" s="36">
        <f>+('Tabla F'!N37-'Tabla F'!N39)/'Tabla F'!M37-(1-13/24)*(1-'Tabla F'!M39/'Tabla F'!M37)</f>
        <v>1.9087366420208998</v>
      </c>
      <c r="D20" s="36">
        <f>+('Tabla F'!N37-'Tabla F'!N40)/'Tabla F'!M37-(1-13/24)*(1-'Tabla F'!M40/'Tabla F'!M37)</f>
        <v>2.7946116449411038</v>
      </c>
      <c r="E20" s="36">
        <f>+('Tabla F'!N37-'Tabla F'!N41)/'Tabla F'!M37-(1-13/24)*(1-'Tabla F'!M41/'Tabla F'!M37)</f>
        <v>3.6376445498207985</v>
      </c>
      <c r="F20" s="36">
        <f>('Tabla F'!N37-'Tabla F'!N42)/'Tabla F'!M37-(1-13/24)*(1-'Tabla F'!M42/'Tabla F'!M37)</f>
        <v>4.4398253621531607</v>
      </c>
      <c r="G20" s="36">
        <f>('Tabla F'!N37-'Tabla F'!N43)/'Tabla F'!M37-(1-13/24)*(1-'Tabla F'!M43/'Tabla F'!M37)</f>
        <v>5.2030496693893946</v>
      </c>
      <c r="H20" s="36">
        <f>+('Tabla F'!N37-'Tabla F'!N$65)/'Tabla F'!M37-(1-13/24)*(1-'Tabla F'!M$65/'Tabla F'!M37)</f>
        <v>15.031009066702289</v>
      </c>
      <c r="I20" s="36">
        <f>+('Tabla F'!N37-'Tabla F'!N$66)/'Tabla F'!M37-(1-13/24)*(1-'Tabla F'!M$66/'Tabla F'!M37)</f>
        <v>15.25913393933129</v>
      </c>
      <c r="J20" s="83">
        <f>+('Tabla F'!N37)/'Tabla F'!M37-(1-13/24)</f>
        <v>18.077266075439606</v>
      </c>
      <c r="L20" s="9">
        <f t="shared" si="1"/>
        <v>31</v>
      </c>
      <c r="M20" s="36">
        <f>+('Tabla F'!AD37-'Tabla F'!AD38)/'Tabla F'!AC37-(1-13/24)*(1-'Tabla F'!AC38/'Tabla F'!AC37)</f>
        <v>0.98215188301282352</v>
      </c>
      <c r="N20" s="36">
        <f>+('Tabla F'!AD37-'Tabla F'!AD39)/'Tabla F'!AC37-(1-13/24)*(1-'Tabla F'!AC39/'Tabla F'!AC37)</f>
        <v>1.9260430490953708</v>
      </c>
      <c r="O20" s="36">
        <f>+('Tabla F'!AD37-'Tabla F'!AD40)/'Tabla F'!AC37-(1-13/24)*(1-'Tabla F'!AC40/'Tabla F'!AC37)</f>
        <v>2.8331323112615152</v>
      </c>
      <c r="P20" s="36">
        <f>+('Tabla F'!AD37-'Tabla F'!AD41)/'Tabla F'!AC37-(1-13/24)*(1-'Tabla F'!AC41/'Tabla F'!AC37)</f>
        <v>3.7048219872169872</v>
      </c>
      <c r="Q20" s="36">
        <f>+('Tabla F'!AD37-'Tabla F'!AD42)/'Tabla F'!AC37-(1-13/24)*(1-'Tabla F'!AC42/'Tabla F'!AC37)</f>
        <v>4.5424593709191932</v>
      </c>
      <c r="R20" s="36">
        <f>+('Tabla F'!AD37-'Tabla F'!AD43)/'Tabla F'!AC37-(1-13/24)*(1-'Tabla F'!AC43/'Tabla F'!AC37)</f>
        <v>5.3473386273289458</v>
      </c>
      <c r="S20" s="36">
        <f>+('Tabla F'!AD37-'Tabla F'!AD$65)/'Tabla F'!AC37-(1-13/24)*(1-'Tabla F'!AC$65/'Tabla F'!AC37)</f>
        <v>16.828839344298625</v>
      </c>
      <c r="T20" s="36">
        <f>+('Tabla F'!AD37-'Tabla F'!AD$66)/'Tabla F'!AC37-(1-13/24)*(1-'Tabla F'!AC$66/'Tabla F'!AC37)</f>
        <v>17.140467293551914</v>
      </c>
      <c r="U20" s="83">
        <f>+('Tabla F'!AD37)/'Tabla F'!AC37-(1-13/24)</f>
        <v>21.608019466977705</v>
      </c>
      <c r="W20" s="29"/>
      <c r="X20" s="38"/>
      <c r="Y20" s="38"/>
      <c r="Z20" s="38"/>
      <c r="AA20" s="38"/>
      <c r="AB20" s="38"/>
    </row>
    <row r="21" spans="1:28" x14ac:dyDescent="0.2">
      <c r="A21" s="9">
        <f t="shared" si="0"/>
        <v>32</v>
      </c>
      <c r="B21" s="36">
        <f>+('Tabla F'!N38-'Tabla F'!N39)/'Tabla F'!M38-(1-13/24)*(1-'Tabla F'!M39/'Tabla F'!M38)</f>
        <v>0.97789346614602124</v>
      </c>
      <c r="C21" s="36">
        <f>+('Tabla F'!N38-'Tabla F'!N40)/'Tabla F'!M38-(1-13/24)*(1-'Tabla F'!M40/'Tabla F'!M38)</f>
        <v>1.9085827820701515</v>
      </c>
      <c r="D21" s="36">
        <f>+('Tabla F'!N38-'Tabla F'!N41)/'Tabla F'!M38-(1-13/24)*(1-'Tabla F'!M41/'Tabla F'!M38)</f>
        <v>2.7942627199368353</v>
      </c>
      <c r="E21" s="36">
        <f>+('Tabla F'!N38-'Tabla F'!N42)/'Tabla F'!M38-(1-13/24)*(1-'Tabla F'!M42/'Tabla F'!M38)</f>
        <v>3.6370239548921441</v>
      </c>
      <c r="F21" s="36">
        <f>('Tabla F'!N38-'Tabla F'!N43)/'Tabla F'!M38-(1-13/24)*(1-'Tabla F'!M43/'Tabla F'!M38)</f>
        <v>4.4388579676556139</v>
      </c>
      <c r="G21" s="36">
        <f>('Tabla F'!N38-'Tabla F'!N44)/'Tabla F'!M38-(1-13/24)*(1-'Tabla F'!M44/'Tabla F'!M38)</f>
        <v>5.2016617185582419</v>
      </c>
      <c r="H21" s="36">
        <f>+('Tabla F'!N38-'Tabla F'!N$65)/'Tabla F'!M38-(1-13/24)*(1-'Tabla F'!M$65/'Tabla F'!M38)</f>
        <v>14.763990495680188</v>
      </c>
      <c r="I21" s="36">
        <f>+('Tabla F'!N38-'Tabla F'!N$66)/'Tabla F'!M38-(1-13/24)*(1-'Tabla F'!M$66/'Tabla F'!M38)</f>
        <v>15.003655663962952</v>
      </c>
      <c r="J21" s="83">
        <f>+('Tabla F'!N38)/'Tabla F'!M38-(1-13/24)</f>
        <v>17.964350413552477</v>
      </c>
      <c r="L21" s="9">
        <f t="shared" si="1"/>
        <v>32</v>
      </c>
      <c r="M21" s="36">
        <f>+('Tabla F'!AD38-'Tabla F'!AD39)/'Tabla F'!AC38-(1-13/24)*(1-'Tabla F'!AC39/'Tabla F'!AC38)</f>
        <v>0.98213689903846924</v>
      </c>
      <c r="N21" s="36">
        <f>+('Tabla F'!AD38-'Tabla F'!AD40)/'Tabla F'!AC38-(1-13/24)*(1-'Tabla F'!AC40/'Tabla F'!AC38)</f>
        <v>1.9259807097528061</v>
      </c>
      <c r="O21" s="36">
        <f>+('Tabla F'!AD38-'Tabla F'!AD41)/'Tabla F'!AC38-(1-13/24)*(1-'Tabla F'!AC41/'Tabla F'!AC38)</f>
        <v>2.8329905706670933</v>
      </c>
      <c r="P21" s="36">
        <f>+('Tabla F'!AD38-'Tabla F'!AD42)/'Tabla F'!AC38-(1-13/24)*(1-'Tabla F'!AC42/'Tabla F'!AC38)</f>
        <v>3.7045683670377771</v>
      </c>
      <c r="Q21" s="36">
        <f>+('Tabla F'!AD38-'Tabla F'!AD43)/'Tabla F'!AC38-(1-13/24)*(1-'Tabla F'!AC43/'Tabla F'!AC38)</f>
        <v>4.5420607023792554</v>
      </c>
      <c r="R21" s="36">
        <f>+('Tabla F'!AD38-'Tabla F'!AD44)/'Tabla F'!AC38-(1-13/24)*(1-'Tabla F'!AC44/'Tabla F'!AC38)</f>
        <v>5.3467609295707366</v>
      </c>
      <c r="S21" s="36">
        <f>+('Tabla F'!AD38-'Tabla F'!AD$65)/'Tabla F'!AC38-(1-13/24)*(1-'Tabla F'!AC$65/'Tabla F'!AC38)</f>
        <v>16.488782862385566</v>
      </c>
      <c r="T21" s="36">
        <f>+('Tabla F'!AD38-'Tabla F'!AD$66)/'Tabla F'!AC38-(1-13/24)*(1-'Tabla F'!AC$66/'Tabla F'!AC38)</f>
        <v>16.813037732789319</v>
      </c>
      <c r="U21" s="83">
        <f>+('Tabla F'!AD38)/'Tabla F'!AC38-(1-13/24)</f>
        <v>21.46161163152761</v>
      </c>
      <c r="W21" s="29"/>
      <c r="X21" s="38"/>
      <c r="Y21" s="38"/>
      <c r="Z21" s="38"/>
      <c r="AA21" s="38"/>
      <c r="AB21" s="38"/>
    </row>
    <row r="22" spans="1:28" x14ac:dyDescent="0.2">
      <c r="A22" s="9">
        <f t="shared" si="0"/>
        <v>33</v>
      </c>
      <c r="B22" s="36">
        <f>+('Tabla F'!N39-'Tabla F'!N40)/'Tabla F'!M39-(1-13/24)*(1-'Tabla F'!M40/'Tabla F'!M39)</f>
        <v>0.97785357748387747</v>
      </c>
      <c r="C22" s="36">
        <f>+('Tabla F'!N39-'Tabla F'!N41)/'Tabla F'!M39-(1-13/24)*(1-'Tabla F'!M41/'Tabla F'!M39)</f>
        <v>1.9084168502433525</v>
      </c>
      <c r="D22" s="36">
        <f>+('Tabla F'!N39-'Tabla F'!N42)/'Tabla F'!M39-(1-13/24)*(1-'Tabla F'!M42/'Tabla F'!M39)</f>
        <v>2.7938864419378584</v>
      </c>
      <c r="E22" s="36">
        <f>+('Tabla F'!N39-'Tabla F'!N43)/'Tabla F'!M39-(1-13/24)*(1-'Tabla F'!M43/'Tabla F'!M39)</f>
        <v>3.6363547549542838</v>
      </c>
      <c r="F22" s="36">
        <f>('Tabla F'!N39-'Tabla F'!N44)/'Tabla F'!M39-(1-13/24)*(1-'Tabla F'!M44/'Tabla F'!M39)</f>
        <v>4.4378148813097704</v>
      </c>
      <c r="G22" s="36">
        <f>('Tabla F'!N39-'Tabla F'!N45)/'Tabla F'!M39-(1-13/24)*(1-'Tabla F'!M45/'Tabla F'!M39)</f>
        <v>5.2001652841871726</v>
      </c>
      <c r="H22" s="36">
        <f>+('Tabla F'!N39-'Tabla F'!N$65)/'Tabla F'!M39-(1-13/24)*(1-'Tabla F'!M$65/'Tabla F'!M39)</f>
        <v>14.484730907740211</v>
      </c>
      <c r="I22" s="36">
        <f>+('Tabla F'!N39-'Tabla F'!N$66)/'Tabla F'!M39-(1-13/24)*(1-'Tabla F'!M$66/'Tabla F'!M39)</f>
        <v>14.736541515419605</v>
      </c>
      <c r="J22" s="83">
        <f>+('Tabla F'!N39)/'Tabla F'!M39-(1-13/24)</f>
        <v>17.847274499228629</v>
      </c>
      <c r="L22" s="9">
        <f t="shared" si="1"/>
        <v>33</v>
      </c>
      <c r="M22" s="36">
        <f>+('Tabla F'!AD39-'Tabla F'!AD40)/'Tabla F'!AC39-(1-13/24)*(1-'Tabla F'!AC40/'Tabla F'!AC39)</f>
        <v>0.98212103365384795</v>
      </c>
      <c r="N22" s="36">
        <f>+('Tabla F'!AD39-'Tabla F'!AD41)/'Tabla F'!AC39-(1-13/24)*(1-'Tabla F'!AC41/'Tabla F'!AC39)</f>
        <v>1.9259143308321029</v>
      </c>
      <c r="O22" s="36">
        <f>+('Tabla F'!AD39-'Tabla F'!AD42)/'Tabla F'!AC39-(1-13/24)*(1-'Tabla F'!AC42/'Tabla F'!AC39)</f>
        <v>2.8328386297089159</v>
      </c>
      <c r="P22" s="36">
        <f>+('Tabla F'!AD39-'Tabla F'!AD43)/'Tabla F'!AC39-(1-13/24)*(1-'Tabla F'!AC43/'Tabla F'!AC39)</f>
        <v>3.7042951447865891</v>
      </c>
      <c r="Q22" s="36">
        <f>+('Tabla F'!AD39-'Tabla F'!AD44)/'Tabla F'!AC39-(1-13/24)*(1-'Tabla F'!AC44/'Tabla F'!AC39)</f>
        <v>4.5416296803731973</v>
      </c>
      <c r="R22" s="36">
        <f>+('Tabla F'!AD39-'Tabla F'!AD45)/'Tabla F'!AC39-(1-13/24)*(1-'Tabla F'!AC45/'Tabla F'!AC39)</f>
        <v>5.3461346150774229</v>
      </c>
      <c r="S22" s="36">
        <f>+('Tabla F'!AD39-'Tabla F'!AD$65)/'Tabla F'!AC39-(1-13/24)*(1-'Tabla F'!AC$65/'Tabla F'!AC39)</f>
        <v>16.135512029792864</v>
      </c>
      <c r="T22" s="36">
        <f>+('Tabla F'!AD39-'Tabla F'!AD$66)/'Tabla F'!AC39-(1-13/24)*(1-'Tabla F'!AC$66/'Tabla F'!AC39)</f>
        <v>16.472916931825548</v>
      </c>
      <c r="U22" s="83">
        <f>+('Tabla F'!AD39)/'Tabla F'!AC39-(1-13/24)</f>
        <v>21.310011958162413</v>
      </c>
      <c r="W22" s="29"/>
      <c r="X22" s="38"/>
      <c r="Y22" s="38"/>
      <c r="Z22" s="38"/>
      <c r="AA22" s="38"/>
      <c r="AB22" s="38"/>
    </row>
    <row r="23" spans="1:28" x14ac:dyDescent="0.2">
      <c r="A23" s="9">
        <f t="shared" si="0"/>
        <v>34</v>
      </c>
      <c r="B23" s="36">
        <f>+('Tabla F'!N40-'Tabla F'!N41)/'Tabla F'!M40-(1-13/24)*(1-'Tabla F'!M41/'Tabla F'!M40)</f>
        <v>0.97781055805262274</v>
      </c>
      <c r="C23" s="36">
        <f>+('Tabla F'!N40-'Tabla F'!N42)/'Tabla F'!M40-(1-13/24)*(1-'Tabla F'!M42/'Tabla F'!M40)</f>
        <v>1.9082379034452066</v>
      </c>
      <c r="D23" s="36">
        <f>+('Tabla F'!N40-'Tabla F'!N43)/'Tabla F'!M40-(1-13/24)*(1-'Tabla F'!M43/'Tabla F'!M40)</f>
        <v>2.7934806756528792</v>
      </c>
      <c r="E23" s="36">
        <f>+('Tabla F'!N40-'Tabla F'!N44)/'Tabla F'!M40-(1-13/24)*(1-'Tabla F'!M44/'Tabla F'!M40)</f>
        <v>3.6356331615173656</v>
      </c>
      <c r="F23" s="36">
        <f>('Tabla F'!N40-'Tabla F'!N45)/'Tabla F'!M40-(1-13/24)*(1-'Tabla F'!M45/'Tabla F'!M40)</f>
        <v>4.4366902144770188</v>
      </c>
      <c r="G23" s="36">
        <f>('Tabla F'!N40-'Tabla F'!N46)/'Tabla F'!M40-(1-13/24)*(1-'Tabla F'!M46/'Tabla F'!M40)</f>
        <v>5.1985519431761897</v>
      </c>
      <c r="H23" s="36">
        <f>+('Tabla F'!N40-'Tabla F'!N$65)/'Tabla F'!M40-(1-13/24)*(1-'Tabla F'!M$65/'Tabla F'!M40)</f>
        <v>14.192659055500844</v>
      </c>
      <c r="I23" s="36">
        <f>+('Tabla F'!N40-'Tabla F'!N$66)/'Tabla F'!M40-(1-13/24)*(1-'Tabla F'!M$66/'Tabla F'!M40)</f>
        <v>14.457254788027891</v>
      </c>
      <c r="J23" s="83">
        <f>+('Tabla F'!N40)/'Tabla F'!M40-(1-13/24)</f>
        <v>17.725928336502655</v>
      </c>
      <c r="L23" s="9">
        <f t="shared" si="1"/>
        <v>34</v>
      </c>
      <c r="M23" s="36">
        <f>+('Tabla F'!AD40-'Tabla F'!AD41)/'Tabla F'!AC40-(1-13/24)*(1-'Tabla F'!AC41/'Tabla F'!AC40)</f>
        <v>0.9821038461538466</v>
      </c>
      <c r="N23" s="36">
        <f>+('Tabla F'!AD40-'Tabla F'!AD42)/'Tabla F'!AC40-(1-13/24)*(1-'Tabla F'!AC42/'Tabla F'!AC40)</f>
        <v>1.9258421040544775</v>
      </c>
      <c r="O23" s="36">
        <f>+('Tabla F'!AD40-'Tabla F'!AD43)/'Tabla F'!AC40-(1-13/24)*(1-'Tabla F'!AC43/'Tabla F'!AC40)</f>
        <v>2.8326728664390548</v>
      </c>
      <c r="P23" s="36">
        <f>+('Tabla F'!AD40-'Tabla F'!AD44)/'Tabla F'!AC40-(1-13/24)*(1-'Tabla F'!AC44/'Tabla F'!AC40)</f>
        <v>3.7039965666345385</v>
      </c>
      <c r="Q23" s="36">
        <f>+('Tabla F'!AD40-'Tabla F'!AD45)/'Tabla F'!AC40-(1-13/24)*(1-'Tabla F'!AC45/'Tabla F'!AC40)</f>
        <v>4.5411580436073304</v>
      </c>
      <c r="R23" s="36">
        <f>+('Tabla F'!AD40-'Tabla F'!AD46)/'Tabla F'!AC40-(1-13/24)*(1-'Tabla F'!AC46/'Tabla F'!AC40)</f>
        <v>5.3454490178301777</v>
      </c>
      <c r="S23" s="36">
        <f>+('Tabla F'!AD40-'Tabla F'!AD$65)/'Tabla F'!AC40-(1-13/24)*(1-'Tabla F'!AC$65/'Tabla F'!AC40)</f>
        <v>15.768498911865425</v>
      </c>
      <c r="T23" s="36">
        <f>+('Tabla F'!AD40-'Tabla F'!AD$66)/'Tabla F'!AC40-(1-13/24)*(1-'Tabla F'!AC$66/'Tabla F'!AC40)</f>
        <v>16.119599786377016</v>
      </c>
      <c r="U23" s="83">
        <f>+('Tabla F'!AD40)/'Tabla F'!AC40-(1-13/24)</f>
        <v>21.153042642752631</v>
      </c>
      <c r="W23" s="29"/>
      <c r="X23" s="38"/>
      <c r="Y23" s="38"/>
      <c r="Z23" s="38"/>
      <c r="AA23" s="38"/>
      <c r="AB23" s="38"/>
    </row>
    <row r="24" spans="1:28" x14ac:dyDescent="0.2">
      <c r="A24" s="9">
        <f t="shared" si="0"/>
        <v>35</v>
      </c>
      <c r="B24" s="36">
        <f>+('Tabla F'!N41-'Tabla F'!N42)/'Tabla F'!M41-(1-13/24)*(1-'Tabla F'!M42/'Tabla F'!M41)</f>
        <v>0.97776416238029262</v>
      </c>
      <c r="C24" s="36">
        <f>+('Tabla F'!N41-'Tabla F'!N43)/'Tabla F'!M41-(1-13/24)*(1-'Tabla F'!M43/'Tabla F'!M41)</f>
        <v>1.9080449220301827</v>
      </c>
      <c r="D24" s="36">
        <f>+('Tabla F'!N41-'Tabla F'!N44)/'Tabla F'!M41-(1-13/24)*(1-'Tabla F'!M44/'Tabla F'!M41)</f>
        <v>2.7930431156186719</v>
      </c>
      <c r="E24" s="36">
        <f>+('Tabla F'!N41-'Tabla F'!N45)/'Tabla F'!M41-(1-13/24)*(1-'Tabla F'!M45/'Tabla F'!M41)</f>
        <v>3.6348550875953114</v>
      </c>
      <c r="F24" s="36">
        <f>('Tabla F'!N41-'Tabla F'!N46)/'Tabla F'!M41-(1-13/24)*(1-'Tabla F'!M46/'Tabla F'!M41)</f>
        <v>4.4354776173392496</v>
      </c>
      <c r="G24" s="36">
        <f>('Tabla F'!N41-'Tabla F'!N47)/'Tabla F'!M41-(1-13/24)*(1-'Tabla F'!M47/'Tabla F'!M41)</f>
        <v>5.1968126182970114</v>
      </c>
      <c r="H24" s="36">
        <f>+('Tabla F'!N41-'Tabla F'!N$65)/'Tabla F'!M41-(1-13/24)*(1-'Tabla F'!M$65/'Tabla F'!M41)</f>
        <v>13.887172744947698</v>
      </c>
      <c r="I24" s="36">
        <f>+('Tabla F'!N41-'Tabla F'!N$66)/'Tabla F'!M41-(1-13/24)*(1-'Tabla F'!M$66/'Tabla F'!M41)</f>
        <v>14.165230162396609</v>
      </c>
      <c r="J24" s="83">
        <f>+('Tabla F'!N41)/'Tabla F'!M41-(1-13/24)</f>
        <v>17.600202135270571</v>
      </c>
      <c r="L24" s="9">
        <f t="shared" si="1"/>
        <v>35</v>
      </c>
      <c r="M24" s="36">
        <f>+('Tabla F'!AD41-'Tabla F'!AD42)/'Tabla F'!AC41-(1-13/24)*(1-'Tabla F'!AC42/'Tabla F'!AC41)</f>
        <v>0.98208489583332292</v>
      </c>
      <c r="N24" s="36">
        <f>+('Tabla F'!AD41-'Tabla F'!AD43)/'Tabla F'!AC41-(1-13/24)*(1-'Tabla F'!AC43/'Tabla F'!AC41)</f>
        <v>1.9257626447846456</v>
      </c>
      <c r="O24" s="36">
        <f>+('Tabla F'!AD41-'Tabla F'!AD44)/'Tabla F'!AC41-(1-13/24)*(1-'Tabla F'!AC44/'Tabla F'!AC41)</f>
        <v>2.8324905835747329</v>
      </c>
      <c r="P24" s="36">
        <f>+('Tabla F'!AD41-'Tabla F'!AD45)/'Tabla F'!AC41-(1-13/24)*(1-'Tabla F'!AC45/'Tabla F'!AC41)</f>
        <v>3.7036681956145574</v>
      </c>
      <c r="Q24" s="36">
        <f>+('Tabla F'!AD41-'Tabla F'!AD46)/'Tabla F'!AC41-(1-13/24)*(1-'Tabla F'!AC46/'Tabla F'!AC41)</f>
        <v>4.5406396874733677</v>
      </c>
      <c r="R24" s="36">
        <f>+('Tabla F'!AD41-'Tabla F'!AD47)/'Tabla F'!AC41-(1-13/24)*(1-'Tabla F'!AC47/'Tabla F'!AC41)</f>
        <v>5.3446957145552982</v>
      </c>
      <c r="S24" s="36">
        <f>+('Tabla F'!AD41-'Tabla F'!AD$65)/'Tabla F'!AC41-(1-13/24)*(1-'Tabla F'!AC$65/'Tabla F'!AC41)</f>
        <v>15.387206289764221</v>
      </c>
      <c r="T24" s="36">
        <f>+('Tabla F'!AD41-'Tabla F'!AD$66)/'Tabla F'!AC41-(1-13/24)*(1-'Tabla F'!AC$66/'Tabla F'!AC41)</f>
        <v>15.752573342424288</v>
      </c>
      <c r="U24" s="83">
        <f>+('Tabla F'!AD41)/'Tabla F'!AC41-(1-13/24)</f>
        <v>20.990538595929063</v>
      </c>
      <c r="W24" s="29"/>
      <c r="X24" s="38"/>
      <c r="Y24" s="38"/>
      <c r="Z24" s="38"/>
      <c r="AA24" s="38"/>
      <c r="AB24" s="38"/>
    </row>
    <row r="25" spans="1:28" x14ac:dyDescent="0.2">
      <c r="A25" s="9">
        <f t="shared" si="0"/>
        <v>36</v>
      </c>
      <c r="B25" s="36">
        <f>+('Tabla F'!N42-'Tabla F'!N43)/'Tabla F'!M42-(1-13/24)*(1-'Tabla F'!M43/'Tabla F'!M42)</f>
        <v>0.97771412516020817</v>
      </c>
      <c r="C25" s="36">
        <f>+('Tabla F'!N42-'Tabla F'!N44)/'Tabla F'!M42-(1-13/24)*(1-'Tabla F'!M44/'Tabla F'!M42)</f>
        <v>1.9078368065519848</v>
      </c>
      <c r="D25" s="36">
        <f>+('Tabla F'!N42-'Tabla F'!N45)/'Tabla F'!M42-(1-13/24)*(1-'Tabla F'!M45/'Tabla F'!M42)</f>
        <v>2.7925712775092082</v>
      </c>
      <c r="E25" s="36">
        <f>+('Tabla F'!N42-'Tabla F'!N46)/'Tabla F'!M42-(1-13/24)*(1-'Tabla F'!M46/'Tabla F'!M42)</f>
        <v>3.6340161296490567</v>
      </c>
      <c r="F25" s="36">
        <f>('Tabla F'!N42-'Tabla F'!N47)/'Tabla F'!M42-(1-13/24)*(1-'Tabla F'!M47/'Tabla F'!M42)</f>
        <v>4.4341702516104808</v>
      </c>
      <c r="G25" s="36">
        <f>('Tabla F'!N42-'Tabla F'!N48)/'Tabla F'!M42-(1-13/24)*(1-'Tabla F'!M48/'Tabla F'!M42)</f>
        <v>5.1949375378359912</v>
      </c>
      <c r="H25" s="36">
        <f>+('Tabla F'!N42-'Tabla F'!N$65)/'Tabla F'!M42-(1-13/24)*(1-'Tabla F'!M$65/'Tabla F'!M42)</f>
        <v>13.567636423428491</v>
      </c>
      <c r="I25" s="36">
        <f>+('Tabla F'!N42-'Tabla F'!N$66)/'Tabla F'!M42-(1-13/24)*(1-'Tabla F'!M$66/'Tabla F'!M42)</f>
        <v>13.859871495287534</v>
      </c>
      <c r="J25" s="83">
        <f>+('Tabla F'!N42)/'Tabla F'!M42-(1-13/24)</f>
        <v>17.469986595026064</v>
      </c>
      <c r="L25" s="9">
        <f t="shared" si="1"/>
        <v>36</v>
      </c>
      <c r="M25" s="36">
        <f>+('Tabla F'!AD42-'Tabla F'!AD43)/'Tabla F'!AC42-(1-13/24)*(1-'Tabla F'!AC43/'Tabla F'!AC42)</f>
        <v>0.98206418269230844</v>
      </c>
      <c r="N25" s="36">
        <f>+('Tabla F'!AD42-'Tabla F'!AD44)/'Tabla F'!AC42-(1-13/24)*(1-'Tabla F'!AC44/'Tabla F'!AC42)</f>
        <v>1.9256755300211104</v>
      </c>
      <c r="O25" s="36">
        <f>+('Tabla F'!AD42-'Tabla F'!AD45)/'Tabla F'!AC42-(1-13/24)*(1-'Tabla F'!AC45/'Tabla F'!AC42)</f>
        <v>2.8322904528572943</v>
      </c>
      <c r="P25" s="36">
        <f>+('Tabla F'!AD42-'Tabla F'!AD46)/'Tabla F'!AC42-(1-13/24)*(1-'Tabla F'!AC46/'Tabla F'!AC42)</f>
        <v>3.7033078367073431</v>
      </c>
      <c r="Q25" s="36">
        <f>+('Tabla F'!AD42-'Tabla F'!AD47)/'Tabla F'!AC42-(1-13/24)*(1-'Tabla F'!AC47/'Tabla F'!AC42)</f>
        <v>4.5400708375861241</v>
      </c>
      <c r="R25" s="36">
        <f>+('Tabla F'!AD42-'Tabla F'!AD48)/'Tabla F'!AC42-(1-13/24)*(1-'Tabla F'!AC48/'Tabla F'!AC42)</f>
        <v>5.3438688933751246</v>
      </c>
      <c r="S25" s="36">
        <f>+('Tabla F'!AD42-'Tabla F'!AD$65)/'Tabla F'!AC42-(1-13/24)*(1-'Tabla F'!AC$65/'Tabla F'!AC42)</f>
        <v>14.991085446313681</v>
      </c>
      <c r="T25" s="36">
        <f>+('Tabla F'!AD42-'Tabla F'!AD$66)/'Tabla F'!AC42-(1-13/24)*(1-'Tabla F'!AC$66/'Tabla F'!AC42)</f>
        <v>15.371314710331033</v>
      </c>
      <c r="U25" s="83">
        <f>+('Tabla F'!AD42)/'Tabla F'!AC42-(1-13/24)</f>
        <v>20.822347196124248</v>
      </c>
      <c r="W25" s="29"/>
      <c r="X25" s="38"/>
      <c r="Y25" s="38"/>
      <c r="Z25" s="38"/>
      <c r="AA25" s="38"/>
      <c r="AB25" s="38"/>
    </row>
    <row r="26" spans="1:28" x14ac:dyDescent="0.2">
      <c r="A26" s="9">
        <f t="shared" si="0"/>
        <v>37</v>
      </c>
      <c r="B26" s="36">
        <f>+('Tabla F'!N43-'Tabla F'!N44)/'Tabla F'!M43-(1-13/24)*(1-'Tabla F'!M44/'Tabla F'!M43)</f>
        <v>0.9776601621393064</v>
      </c>
      <c r="C26" s="36">
        <f>+('Tabla F'!N43-'Tabla F'!N45)/'Tabla F'!M43-(1-13/24)*(1-'Tabla F'!M45/'Tabla F'!M43)</f>
        <v>1.9076123755741909</v>
      </c>
      <c r="D26" s="36">
        <f>+('Tabla F'!N43-'Tabla F'!N46)/'Tabla F'!M43-(1-13/24)*(1-'Tabla F'!M46/'Tabla F'!M43)</f>
        <v>2.7920624884812018</v>
      </c>
      <c r="E26" s="36">
        <f>+('Tabla F'!N43-'Tabla F'!N47)/'Tabla F'!M43-(1-13/24)*(1-'Tabla F'!M47/'Tabla F'!M43)</f>
        <v>3.6331115503562308</v>
      </c>
      <c r="F26" s="36">
        <f>('Tabla F'!N43-'Tabla F'!N48)/'Tabla F'!M43-(1-13/24)*(1-'Tabla F'!M48/'Tabla F'!M43)</f>
        <v>4.4327607614566213</v>
      </c>
      <c r="G26" s="36">
        <f>('Tabla F'!N43-'Tabla F'!N49)/'Tabla F'!M43-(1-13/24)*(1-'Tabla F'!M49/'Tabla F'!M43)</f>
        <v>5.1929161923619045</v>
      </c>
      <c r="H26" s="36">
        <f>+('Tabla F'!N43-'Tabla F'!N$65)/'Tabla F'!M43-(1-13/24)*(1-'Tabla F'!M$65/'Tabla F'!M43)</f>
        <v>13.233378479738104</v>
      </c>
      <c r="I26" s="36">
        <f>+('Tabla F'!N43-'Tabla F'!N$66)/'Tabla F'!M43-(1-13/24)*(1-'Tabla F'!M$66/'Tabla F'!M43)</f>
        <v>13.540549343810563</v>
      </c>
      <c r="J26" s="83">
        <f>+('Tabla F'!N43)/'Tabla F'!M43-(1-13/24)</f>
        <v>17.335173197591509</v>
      </c>
      <c r="L26" s="9">
        <f t="shared" si="1"/>
        <v>37</v>
      </c>
      <c r="M26" s="36">
        <f>+('Tabla F'!AD43-'Tabla F'!AD44)/'Tabla F'!AC43-(1-13/24)*(1-'Tabla F'!AC44/'Tabla F'!AC43)</f>
        <v>0.98204126602564024</v>
      </c>
      <c r="N26" s="36">
        <f>+('Tabla F'!AD43-'Tabla F'!AD45)/'Tabla F'!AC43-(1-13/24)*(1-'Tabla F'!AC45/'Tabla F'!AC43)</f>
        <v>1.9255793753755981</v>
      </c>
      <c r="O26" s="36">
        <f>+('Tabla F'!AD43-'Tabla F'!AD46)/'Tabla F'!AC43-(1-13/24)*(1-'Tabla F'!AC46/'Tabla F'!AC43)</f>
        <v>2.832070185164882</v>
      </c>
      <c r="P26" s="36">
        <f>+('Tabla F'!AD43-'Tabla F'!AD47)/'Tabla F'!AC43-(1-13/24)*(1-'Tabla F'!AC47/'Tabla F'!AC43)</f>
        <v>3.7029115533538097</v>
      </c>
      <c r="Q26" s="36">
        <f>+('Tabla F'!AD43-'Tabla F'!AD48)/'Tabla F'!AC43-(1-13/24)*(1-'Tabla F'!AC48/'Tabla F'!AC43)</f>
        <v>4.5394454320216804</v>
      </c>
      <c r="R26" s="36">
        <f>+('Tabla F'!AD43-'Tabla F'!AD49)/'Tabla F'!AC43-(1-13/24)*(1-'Tabla F'!AC49/'Tabla F'!AC43)</f>
        <v>5.3429609023408497</v>
      </c>
      <c r="S26" s="36">
        <f>+('Tabla F'!AD43-'Tabla F'!AD$65)/'Tabla F'!AC43-(1-13/24)*(1-'Tabla F'!AC$65/'Tabla F'!AC43)</f>
        <v>14.579558646101212</v>
      </c>
      <c r="T26" s="36">
        <f>+('Tabla F'!AD43-'Tabla F'!AD$66)/'Tabla F'!AC43-(1-13/24)*(1-'Tabla F'!AC$66/'Tabla F'!AC43)</f>
        <v>14.97527328950035</v>
      </c>
      <c r="U26" s="83">
        <f>+('Tabla F'!AD43)/'Tabla F'!AC43-(1-13/24)</f>
        <v>20.648306852152025</v>
      </c>
      <c r="W26" s="29"/>
      <c r="X26" s="38"/>
      <c r="Y26" s="38"/>
      <c r="Z26" s="38"/>
      <c r="AA26" s="38"/>
      <c r="AB26" s="38"/>
    </row>
    <row r="27" spans="1:28" x14ac:dyDescent="0.2">
      <c r="A27" s="9">
        <f t="shared" si="0"/>
        <v>38</v>
      </c>
      <c r="B27" s="36">
        <f>+('Tabla F'!N44-'Tabla F'!N45)/'Tabla F'!M44-(1-13/24)*(1-'Tabla F'!M45/'Tabla F'!M44)</f>
        <v>0.97760196482351469</v>
      </c>
      <c r="C27" s="36">
        <f>+('Tabla F'!N44-'Tabla F'!N46)/'Tabla F'!M44-(1-13/24)*(1-'Tabla F'!M46/'Tabla F'!M44)</f>
        <v>1.9073703504189703</v>
      </c>
      <c r="D27" s="36">
        <f>+('Tabla F'!N44-'Tabla F'!N47)/'Tabla F'!M44-(1-13/24)*(1-'Tabla F'!M47/'Tabla F'!M44)</f>
        <v>2.7915138617990563</v>
      </c>
      <c r="E27" s="36">
        <f>+('Tabla F'!N44-'Tabla F'!N48)/'Tabla F'!M44-(1-13/24)*(1-'Tabla F'!M48/'Tabla F'!M44)</f>
        <v>3.6321362385703031</v>
      </c>
      <c r="F27" s="36">
        <f>('Tabla F'!N44-'Tabla F'!N49)/'Tabla F'!M44-(1-13/24)*(1-'Tabla F'!M49/'Tabla F'!M44)</f>
        <v>4.4312412163190391</v>
      </c>
      <c r="G27" s="36">
        <f>('Tabla F'!N44-'Tabla F'!N50)/'Tabla F'!M44-(1-13/24)*(1-'Tabla F'!M50/'Tabla F'!M44)</f>
        <v>5.1907372589174958</v>
      </c>
      <c r="H27" s="36">
        <f>+('Tabla F'!N44-'Tabla F'!N$65)/'Tabla F'!M44-(1-13/24)*(1-'Tabla F'!M$65/'Tabla F'!M44)</f>
        <v>12.883688144957624</v>
      </c>
      <c r="I27" s="36">
        <f>+('Tabla F'!N44-'Tabla F'!N$66)/'Tabla F'!M44-(1-13/24)*(1-'Tabla F'!M$66/'Tabla F'!M44)</f>
        <v>13.206598113787756</v>
      </c>
      <c r="J27" s="83">
        <f>+('Tabla F'!N44)/'Tabla F'!M44-(1-13/24)</f>
        <v>17.195654413272742</v>
      </c>
      <c r="L27" s="9">
        <f t="shared" si="1"/>
        <v>38</v>
      </c>
      <c r="M27" s="36">
        <f>+('Tabla F'!AD44-'Tabla F'!AD45)/'Tabla F'!AC44-(1-13/24)*(1-'Tabla F'!AC45/'Tabla F'!AC44)</f>
        <v>0.98201614583333141</v>
      </c>
      <c r="N27" s="36">
        <f>+('Tabla F'!AD44-'Tabla F'!AD46)/'Tabla F'!AC44-(1-13/24)*(1-'Tabla F'!AC46/'Tabla F'!AC44)</f>
        <v>1.9254741815409677</v>
      </c>
      <c r="O27" s="36">
        <f>+('Tabla F'!AD44-'Tabla F'!AD47)/'Tabla F'!AC44-(1-13/24)*(1-'Tabla F'!AC47/'Tabla F'!AC44)</f>
        <v>2.8318289705492088</v>
      </c>
      <c r="P27" s="36">
        <f>+('Tabla F'!AD44-'Tabla F'!AD48)/'Tabla F'!AC44-(1-13/24)*(1-'Tabla F'!AC48/'Tabla F'!AC44)</f>
        <v>3.7024771905287794</v>
      </c>
      <c r="Q27" s="36">
        <f>+('Tabla F'!AD44-'Tabla F'!AD49)/'Tabla F'!AC44-(1-13/24)*(1-'Tabla F'!AC49/'Tabla F'!AC44)</f>
        <v>4.5387604921369213</v>
      </c>
      <c r="R27" s="36">
        <f>+('Tabla F'!AD44-'Tabla F'!AD50)/'Tabla F'!AC44-(1-13/24)*(1-'Tabla F'!AC50/'Tabla F'!AC44)</f>
        <v>5.3419661777735801</v>
      </c>
      <c r="S27" s="36">
        <f>+('Tabla F'!AD44-'Tabla F'!AD$65)/'Tabla F'!AC44-(1-13/24)*(1-'Tabla F'!AC$65/'Tabla F'!AC44)</f>
        <v>14.152032099353113</v>
      </c>
      <c r="T27" s="36">
        <f>+('Tabla F'!AD44-'Tabla F'!AD$66)/'Tabla F'!AC44-(1-13/24)*(1-'Tabla F'!AC$66/'Tabla F'!AC44)</f>
        <v>14.563884217576884</v>
      </c>
      <c r="U27" s="83">
        <f>+('Tabla F'!AD44)/'Tabla F'!AC44-(1-13/24)</f>
        <v>20.468267410129041</v>
      </c>
      <c r="W27" s="29"/>
      <c r="X27" s="38"/>
      <c r="Y27" s="38"/>
      <c r="Z27" s="38"/>
      <c r="AA27" s="38"/>
      <c r="AB27" s="38"/>
    </row>
    <row r="28" spans="1:28" x14ac:dyDescent="0.2">
      <c r="A28" s="9">
        <f t="shared" si="0"/>
        <v>39</v>
      </c>
      <c r="B28" s="36">
        <f>+('Tabla F'!N45-'Tabla F'!N46)/'Tabla F'!M45-(1-13/24)*(1-'Tabla F'!M46/'Tabla F'!M45)</f>
        <v>0.97753920180280285</v>
      </c>
      <c r="C28" s="36">
        <f>+('Tabla F'!N45-'Tabla F'!N47)/'Tabla F'!M45-(1-13/24)*(1-'Tabla F'!M47/'Tabla F'!M45)</f>
        <v>1.9071093568905118</v>
      </c>
      <c r="D28" s="36">
        <f>+('Tabla F'!N45-'Tabla F'!N48)/'Tabla F'!M45-(1-13/24)*(1-'Tabla F'!M48/'Tabla F'!M45)</f>
        <v>2.7909222934642464</v>
      </c>
      <c r="E28" s="36">
        <f>+('Tabla F'!N45-'Tabla F'!N49)/'Tabla F'!M45-(1-13/24)*(1-'Tabla F'!M49/'Tabla F'!M45)</f>
        <v>3.6310846975718736</v>
      </c>
      <c r="F28" s="36">
        <f>('Tabla F'!N45-'Tabla F'!N50)/'Tabla F'!M45-(1-13/24)*(1-'Tabla F'!M50/'Tabla F'!M45)</f>
        <v>4.4296030885565276</v>
      </c>
      <c r="G28" s="36">
        <f>('Tabla F'!N45-'Tabla F'!N51)/'Tabla F'!M45-(1-13/24)*(1-'Tabla F'!M51/'Tabla F'!M45)</f>
        <v>5.1883885652805732</v>
      </c>
      <c r="H28" s="36">
        <f>+('Tabla F'!N45-'Tabla F'!N$65)/'Tabla F'!M45-(1-13/24)*(1-'Tabla F'!M$65/'Tabla F'!M45)</f>
        <v>12.517812136266471</v>
      </c>
      <c r="I28" s="36">
        <f>+('Tabla F'!N45-'Tabla F'!N$66)/'Tabla F'!M45-(1-13/24)*(1-'Tabla F'!M$66/'Tabla F'!M45)</f>
        <v>12.857312981933768</v>
      </c>
      <c r="J28" s="83">
        <f>+('Tabla F'!N45)/'Tabla F'!M45-(1-13/24)</f>
        <v>17.051324061851965</v>
      </c>
      <c r="L28" s="9">
        <f t="shared" si="1"/>
        <v>39</v>
      </c>
      <c r="M28" s="36">
        <f>+('Tabla F'!AD45-'Tabla F'!AD46)/'Tabla F'!AC45-(1-13/24)*(1-'Tabla F'!AC46/'Tabla F'!AC45)</f>
        <v>0.98198882211538852</v>
      </c>
      <c r="N28" s="36">
        <f>+('Tabla F'!AD45-'Tabla F'!AD47)/'Tabla F'!AC45-(1-13/24)*(1-'Tabla F'!AC47/'Tabla F'!AC45)</f>
        <v>1.9253591025002299</v>
      </c>
      <c r="O28" s="36">
        <f>+('Tabla F'!AD45-'Tabla F'!AD48)/'Tabla F'!AC45-(1-13/24)*(1-'Tabla F'!AC48/'Tabla F'!AC45)</f>
        <v>2.831564559082445</v>
      </c>
      <c r="P28" s="36">
        <f>+('Tabla F'!AD45-'Tabla F'!AD49)/'Tabla F'!AC45-(1-13/24)*(1-'Tabla F'!AC49/'Tabla F'!AC45)</f>
        <v>3.702001635475562</v>
      </c>
      <c r="Q28" s="36">
        <f>+('Tabla F'!AD45-'Tabla F'!AD50)/'Tabla F'!AC45-(1-13/24)*(1-'Tabla F'!AC50/'Tabla F'!AC45)</f>
        <v>4.5380102074552742</v>
      </c>
      <c r="R28" s="36">
        <f>+('Tabla F'!AD45-'Tabla F'!AD51)/'Tabla F'!AC45-(1-13/24)*(1-'Tabla F'!AC51/'Tabla F'!AC45)</f>
        <v>5.3408751938873742</v>
      </c>
      <c r="S28" s="36">
        <f>+('Tabla F'!AD45-'Tabla F'!AD$65)/'Tabla F'!AC45-(1-13/24)*(1-'Tabla F'!AC$65/'Tabla F'!AC45)</f>
        <v>13.707878849892433</v>
      </c>
      <c r="T28" s="36">
        <f>+('Tabla F'!AD45-'Tabla F'!AD$66)/'Tabla F'!AC45-(1-13/24)*(1-'Tabla F'!AC$66/'Tabla F'!AC45)</f>
        <v>14.136550991263242</v>
      </c>
      <c r="U28" s="83">
        <f>+('Tabla F'!AD45)/'Tabla F'!AC45-(1-13/24)</f>
        <v>20.282068944505749</v>
      </c>
      <c r="W28" s="29"/>
      <c r="X28" s="38"/>
      <c r="Y28" s="38"/>
      <c r="Z28" s="38"/>
      <c r="AA28" s="38"/>
      <c r="AB28" s="38"/>
    </row>
    <row r="29" spans="1:28" x14ac:dyDescent="0.2">
      <c r="A29" s="9">
        <f t="shared" si="0"/>
        <v>40</v>
      </c>
      <c r="B29" s="36">
        <f>+('Tabla F'!N46-'Tabla F'!N47)/'Tabla F'!M46-(1-13/24)*(1-'Tabla F'!M47/'Tabla F'!M46)</f>
        <v>0.97747151610610949</v>
      </c>
      <c r="C29" s="36">
        <f>+('Tabla F'!N46-'Tabla F'!N48)/'Tabla F'!M46-(1-13/24)*(1-'Tabla F'!M48/'Tabla F'!M46)</f>
        <v>1.9068279141559243</v>
      </c>
      <c r="D29" s="36">
        <f>+('Tabla F'!N46-'Tabla F'!N49)/'Tabla F'!M46-(1-13/24)*(1-'Tabla F'!M49/'Tabla F'!M46)</f>
        <v>2.7902844391139023</v>
      </c>
      <c r="E29" s="36">
        <f>+('Tabla F'!N46-'Tabla F'!N50)/'Tabla F'!M46-(1-13/24)*(1-'Tabla F'!M50/'Tabla F'!M46)</f>
        <v>3.6299510075836432</v>
      </c>
      <c r="F29" s="36">
        <f>('Tabla F'!N46-'Tabla F'!N51)/'Tabla F'!M46-(1-13/24)*(1-'Tabla F'!M51/'Tabla F'!M46)</f>
        <v>4.4278371986078886</v>
      </c>
      <c r="G29" s="36">
        <f>('Tabla F'!N46-'Tabla F'!N52)/'Tabla F'!M46-(1-13/24)*(1-'Tabla F'!M52/'Tabla F'!M46)</f>
        <v>5.1858570150759533</v>
      </c>
      <c r="H29" s="36">
        <f>+('Tabla F'!N46-'Tabla F'!N$65)/'Tabla F'!M46-(1-13/24)*(1-'Tabla F'!M$65/'Tabla F'!M46)</f>
        <v>12.134950783208136</v>
      </c>
      <c r="I29" s="36">
        <f>+('Tabla F'!N46-'Tabla F'!N$66)/'Tabla F'!M46-(1-13/24)*(1-'Tabla F'!M$66/'Tabla F'!M46)</f>
        <v>12.491946330577456</v>
      </c>
      <c r="J29" s="83">
        <f>+('Tabla F'!N46)/'Tabla F'!M46-(1-13/24)</f>
        <v>16.902077557807587</v>
      </c>
      <c r="L29" s="9">
        <f t="shared" si="1"/>
        <v>40</v>
      </c>
      <c r="M29" s="36">
        <f>+('Tabla F'!AD46-'Tabla F'!AD47)/'Tabla F'!AC46-(1-13/24)*(1-'Tabla F'!AC47/'Tabla F'!AC46)</f>
        <v>0.98195841346153323</v>
      </c>
      <c r="N29" s="36">
        <f>+('Tabla F'!AD46-'Tabla F'!AD48)/'Tabla F'!AC46-(1-13/24)*(1-'Tabla F'!AC48/'Tabla F'!AC46)</f>
        <v>1.9252317928737466</v>
      </c>
      <c r="O29" s="36">
        <f>+('Tabla F'!AD46-'Tabla F'!AD49)/'Tabla F'!AC46-(1-13/24)*(1-'Tabla F'!AC49/'Tabla F'!AC46)</f>
        <v>2.8312737027422643</v>
      </c>
      <c r="P29" s="36">
        <f>+('Tabla F'!AD46-'Tabla F'!AD50)/'Tabla F'!AC46-(1-13/24)*(1-'Tabla F'!AC50/'Tabla F'!AC46)</f>
        <v>3.7014788258531488</v>
      </c>
      <c r="Q29" s="36">
        <f>+('Tabla F'!AD46-'Tabla F'!AD51)/'Tabla F'!AC46-(1-13/24)*(1-'Tabla F'!AC51/'Tabla F'!AC46)</f>
        <v>4.5371846400951092</v>
      </c>
      <c r="R29" s="36">
        <f>+('Tabla F'!AD46-'Tabla F'!AD52)/'Tabla F'!AC46-(1-13/24)*(1-'Tabla F'!AC52/'Tabla F'!AC46)</f>
        <v>5.3396745547226798</v>
      </c>
      <c r="S29" s="36">
        <f>+('Tabla F'!AD46-'Tabla F'!AD$65)/'Tabla F'!AC46-(1-13/24)*(1-'Tabla F'!AC$65/'Tabla F'!AC46)</f>
        <v>13.246436782452083</v>
      </c>
      <c r="T29" s="36">
        <f>+('Tabla F'!AD46-'Tabla F'!AD$66)/'Tabla F'!AC46-(1-13/24)*(1-'Tabla F'!AC$66/'Tabla F'!AC46)</f>
        <v>13.692643563170167</v>
      </c>
      <c r="U29" s="83">
        <f>+('Tabla F'!AD46)/'Tabla F'!AC46-(1-13/24)</f>
        <v>20.08954113853537</v>
      </c>
      <c r="W29" s="29"/>
      <c r="X29" s="38"/>
      <c r="Y29" s="38"/>
      <c r="Z29" s="38"/>
      <c r="AA29" s="38"/>
      <c r="AB29" s="38"/>
    </row>
    <row r="30" spans="1:28" x14ac:dyDescent="0.2">
      <c r="A30" s="9">
        <f t="shared" si="0"/>
        <v>41</v>
      </c>
      <c r="B30" s="36">
        <f>+('Tabla F'!N47-'Tabla F'!N48)/'Tabla F'!M47-(1-13/24)*(1-'Tabla F'!M48/'Tabla F'!M47)</f>
        <v>0.97739852211538514</v>
      </c>
      <c r="C30" s="36">
        <f>+('Tabla F'!N47-'Tabla F'!N49)/'Tabla F'!M47-(1-13/24)*(1-'Tabla F'!M49/'Tabla F'!M47)</f>
        <v>1.9065244243624557</v>
      </c>
      <c r="D30" s="36">
        <f>+('Tabla F'!N47-'Tabla F'!N50)/'Tabla F'!M47-(1-13/24)*(1-'Tabla F'!M50/'Tabla F'!M47)</f>
        <v>2.7895966933156542</v>
      </c>
      <c r="E30" s="36">
        <f>+('Tabla F'!N47-'Tabla F'!N51)/'Tabla F'!M47-(1-13/24)*(1-'Tabla F'!M51/'Tabla F'!M47)</f>
        <v>3.6287287911414552</v>
      </c>
      <c r="F30" s="36">
        <f>('Tabla F'!N47-'Tabla F'!N52)/'Tabla F'!M47-(1-13/24)*(1-'Tabla F'!M52/'Tabla F'!M47)</f>
        <v>4.425933663141862</v>
      </c>
      <c r="G30" s="36">
        <f>('Tabla F'!N47-'Tabla F'!N53)/'Tabla F'!M47-(1-13/24)*(1-'Tabla F'!M53/'Tabla F'!M47)</f>
        <v>5.1831285164741407</v>
      </c>
      <c r="H30" s="36">
        <f>+('Tabla F'!N47-'Tabla F'!N$65)/'Tabla F'!M47-(1-13/24)*(1-'Tabla F'!M$65/'Tabla F'!M47)</f>
        <v>11.73425369328983</v>
      </c>
      <c r="I30" s="36">
        <f>+('Tabla F'!N47-'Tabla F'!N$66)/'Tabla F'!M47-(1-13/24)*(1-'Tabla F'!M$66/'Tabla F'!M47)</f>
        <v>12.109703758660599</v>
      </c>
      <c r="J30" s="83">
        <f>+('Tabla F'!N47)/'Tabla F'!M47-(1-13/24)</f>
        <v>16.747812188187538</v>
      </c>
      <c r="L30" s="9">
        <f t="shared" si="1"/>
        <v>41</v>
      </c>
      <c r="M30" s="36">
        <f>+('Tabla F'!AD47-'Tabla F'!AD48)/'Tabla F'!AC47-(1-13/24)*(1-'Tabla F'!AC48/'Tabla F'!AC47)</f>
        <v>0.98192536057692315</v>
      </c>
      <c r="N30" s="36">
        <f>+('Tabla F'!AD47-'Tabla F'!AD49)/'Tabla F'!AC47-(1-13/24)*(1-'Tabla F'!AC49/'Tabla F'!AC47)</f>
        <v>1.9250936386850463</v>
      </c>
      <c r="O30" s="36">
        <f>+('Tabla F'!AD47-'Tabla F'!AD50)/'Tabla F'!AC47-(1-13/24)*(1-'Tabla F'!AC50/'Tabla F'!AC47)</f>
        <v>2.8309566662402128</v>
      </c>
      <c r="P30" s="36">
        <f>+('Tabla F'!AD47-'Tabla F'!AD51)/'Tabla F'!AC47-(1-13/24)*(1-'Tabla F'!AC51/'Tabla F'!AC47)</f>
        <v>3.700906726208101</v>
      </c>
      <c r="Q30" s="36">
        <f>+('Tabla F'!AD47-'Tabla F'!AD52)/'Tabla F'!AC47-(1-13/24)*(1-'Tabla F'!AC52/'Tabla F'!AC47)</f>
        <v>4.5362798173802954</v>
      </c>
      <c r="R30" s="36">
        <f>+('Tabla F'!AD47-'Tabla F'!AD53)/'Tabla F'!AC47-(1-13/24)*(1-'Tabla F'!AC53/'Tabla F'!AC47)</f>
        <v>5.3383571150145839</v>
      </c>
      <c r="S30" s="36">
        <f>+('Tabla F'!AD47-'Tabla F'!AD$65)/'Tabla F'!AC47-(1-13/24)*(1-'Tabla F'!AC$65/'Tabla F'!AC47)</f>
        <v>12.767032980686054</v>
      </c>
      <c r="T30" s="36">
        <f>+('Tabla F'!AD47-'Tabla F'!AD$66)/'Tabla F'!AC47-(1-13/24)*(1-'Tabla F'!AC$66/'Tabla F'!AC47)</f>
        <v>13.231523724950982</v>
      </c>
      <c r="U30" s="83">
        <f>+('Tabla F'!AD47)/'Tabla F'!AC47-(1-13/24)</f>
        <v>19.890543363751988</v>
      </c>
      <c r="W30" s="29"/>
      <c r="X30" s="38"/>
      <c r="Y30" s="38"/>
      <c r="Z30" s="38"/>
      <c r="AA30" s="38"/>
      <c r="AB30" s="38"/>
    </row>
    <row r="31" spans="1:28" x14ac:dyDescent="0.2">
      <c r="A31" s="9">
        <f t="shared" si="0"/>
        <v>42</v>
      </c>
      <c r="B31" s="36">
        <f>+('Tabla F'!N48-'Tabla F'!N49)/'Tabla F'!M48-(1-13/24)*(1-'Tabla F'!M49/'Tabla F'!M48)</f>
        <v>0.97731980468744795</v>
      </c>
      <c r="C31" s="36">
        <f>+('Tabla F'!N48-'Tabla F'!N50)/'Tabla F'!M48-(1-13/24)*(1-'Tabla F'!M50/'Tabla F'!M48)</f>
        <v>1.9061971670890216</v>
      </c>
      <c r="D31" s="36">
        <f>+('Tabla F'!N48-'Tabla F'!N51)/'Tabla F'!M48-(1-13/24)*(1-'Tabla F'!M51/'Tabla F'!M48)</f>
        <v>2.7888551749765274</v>
      </c>
      <c r="E31" s="36">
        <f>+('Tabla F'!N48-'Tabla F'!N52)/'Tabla F'!M48-(1-13/24)*(1-'Tabla F'!M52/'Tabla F'!M48)</f>
        <v>3.6274111854321878</v>
      </c>
      <c r="F31" s="36">
        <f>('Tabla F'!N48-'Tabla F'!N53)/'Tabla F'!M48-(1-13/24)*(1-'Tabla F'!M53/'Tabla F'!M48)</f>
        <v>4.4238818514413021</v>
      </c>
      <c r="G31" s="36">
        <f>('Tabla F'!N48-'Tabla F'!N54)/'Tabla F'!M48-(1-13/24)*(1-'Tabla F'!M54/'Tabla F'!M48)</f>
        <v>5.1801879201168024</v>
      </c>
      <c r="H31" s="36">
        <f>+('Tabla F'!N48-'Tabla F'!N$65)/'Tabla F'!M48-(1-13/24)*(1-'Tabla F'!M$65/'Tabla F'!M48)</f>
        <v>11.314814891628989</v>
      </c>
      <c r="I31" s="36">
        <f>+('Tabla F'!N48-'Tabla F'!N$66)/'Tabla F'!M48-(1-13/24)*(1-'Tabla F'!M$66/'Tabla F'!M48)</f>
        <v>11.709739609227137</v>
      </c>
      <c r="J31" s="83">
        <f>+('Tabla F'!N48)/'Tabla F'!M48-(1-13/24)</f>
        <v>16.58842743129917</v>
      </c>
      <c r="L31" s="9">
        <f t="shared" si="1"/>
        <v>42</v>
      </c>
      <c r="M31" s="36">
        <f>+('Tabla F'!AD48-'Tabla F'!AD49)/'Tabla F'!AC48-(1-13/24)*(1-'Tabla F'!AC49/'Tabla F'!AC48)</f>
        <v>0.98188966346153517</v>
      </c>
      <c r="N31" s="36">
        <f>+('Tabla F'!AD48-'Tabla F'!AD50)/'Tabla F'!AC48-(1-13/24)*(1-'Tabla F'!AC50/'Tabla F'!AC48)</f>
        <v>1.9249425246673104</v>
      </c>
      <c r="O31" s="36">
        <f>+('Tabla F'!AD48-'Tabla F'!AD51)/'Tabla F'!AC48-(1-13/24)*(1-'Tabla F'!AC51/'Tabla F'!AC48)</f>
        <v>2.8306080261869537</v>
      </c>
      <c r="P31" s="36">
        <f>+('Tabla F'!AD48-'Tabla F'!AD52)/'Tabla F'!AC48-(1-13/24)*(1-'Tabla F'!AC52/'Tabla F'!AC48)</f>
        <v>3.700277015692405</v>
      </c>
      <c r="Q31" s="36">
        <f>+('Tabla F'!AD48-'Tabla F'!AD53)/'Tabla F'!AC48-(1-13/24)*(1-'Tabla F'!AC53/'Tabla F'!AC48)</f>
        <v>4.5352832665641989</v>
      </c>
      <c r="R31" s="36">
        <f>+('Tabla F'!AD48-'Tabla F'!AD54)/'Tabla F'!AC48-(1-13/24)*(1-'Tabla F'!AC54/'Tabla F'!AC48)</f>
        <v>5.336905716986907</v>
      </c>
      <c r="S31" s="36">
        <f>+('Tabla F'!AD48-'Tabla F'!AD$65)/'Tabla F'!AC48-(1-13/24)*(1-'Tabla F'!AC$65/'Tabla F'!AC48)</f>
        <v>12.2689403614997</v>
      </c>
      <c r="T31" s="36">
        <f>+('Tabla F'!AD48-'Tabla F'!AD$66)/'Tabla F'!AC48-(1-13/24)*(1-'Tabla F'!AC$66/'Tabla F'!AC48)</f>
        <v>12.752500582038628</v>
      </c>
      <c r="U31" s="83">
        <f>+('Tabla F'!AD48)/'Tabla F'!AC48-(1-13/24)</f>
        <v>19.684903530578548</v>
      </c>
      <c r="W31" s="29"/>
      <c r="X31" s="38"/>
      <c r="Y31" s="38"/>
      <c r="Z31" s="38"/>
      <c r="AA31" s="38"/>
      <c r="AB31" s="38"/>
    </row>
    <row r="32" spans="1:28" x14ac:dyDescent="0.2">
      <c r="A32" s="9">
        <f t="shared" si="0"/>
        <v>43</v>
      </c>
      <c r="B32" s="36">
        <f>+('Tabla F'!N49-'Tabla F'!N50)/'Tabla F'!M49-(1-13/24)*(1-'Tabla F'!M50/'Tabla F'!M49)</f>
        <v>0.97723491606544666</v>
      </c>
      <c r="C32" s="36">
        <f>+('Tabla F'!N49-'Tabla F'!N51)/'Tabla F'!M49-(1-13/24)*(1-'Tabla F'!M51/'Tabla F'!M49)</f>
        <v>1.9058442881598605</v>
      </c>
      <c r="D32" s="36">
        <f>+('Tabla F'!N49-'Tabla F'!N52)/'Tabla F'!M49-(1-13/24)*(1-'Tabla F'!M52/'Tabla F'!M49)</f>
        <v>2.7880557034269065</v>
      </c>
      <c r="E32" s="36">
        <f>+('Tabla F'!N49-'Tabla F'!N53)/'Tabla F'!M49-(1-13/24)*(1-'Tabla F'!M53/'Tabla F'!M49)</f>
        <v>3.6259908022365539</v>
      </c>
      <c r="F32" s="36">
        <f>('Tabla F'!N49-'Tabla F'!N54)/'Tabla F'!M49-(1-13/24)*(1-'Tabla F'!M54/'Tabla F'!M49)</f>
        <v>4.4216703262062271</v>
      </c>
      <c r="G32" s="36">
        <f>('Tabla F'!N49-'Tabla F'!N55)/'Tabla F'!M49-(1-13/24)*(1-'Tabla F'!M55/'Tabla F'!M49)</f>
        <v>5.1770189409376002</v>
      </c>
      <c r="H32" s="36">
        <f>+('Tabla F'!N49-'Tabla F'!N$65)/'Tabla F'!M49-(1-13/24)*(1-'Tabla F'!M$65/'Tabla F'!M49)</f>
        <v>10.875667286686333</v>
      </c>
      <c r="I32" s="36">
        <f>+('Tabla F'!N49-'Tabla F'!N$66)/'Tabla F'!M49-(1-13/24)*(1-'Tabla F'!M$66/'Tabla F'!M49)</f>
        <v>11.291151869340368</v>
      </c>
      <c r="J32" s="83">
        <f>+('Tabla F'!N49)/'Tabla F'!M49-(1-13/24)</f>
        <v>16.423825220304142</v>
      </c>
      <c r="K32" s="19"/>
      <c r="L32" s="9">
        <f t="shared" si="1"/>
        <v>43</v>
      </c>
      <c r="M32" s="36">
        <f>+('Tabla F'!AD49-'Tabla F'!AD50)/'Tabla F'!AC49-(1-13/24)*(1-'Tabla F'!AC50/'Tabla F'!AC49)</f>
        <v>0.98184911858974366</v>
      </c>
      <c r="N32" s="36">
        <f>+('Tabla F'!AD49-'Tabla F'!AD51)/'Tabla F'!AC49-(1-13/24)*(1-'Tabla F'!AC51/'Tabla F'!AC49)</f>
        <v>1.9247727986761873</v>
      </c>
      <c r="O32" s="36">
        <f>+('Tabla F'!AD49-'Tabla F'!AD52)/'Tabla F'!AC49-(1-13/24)*(1-'Tabla F'!AC52/'Tabla F'!AC49)</f>
        <v>2.8302191060220929</v>
      </c>
      <c r="P32" s="36">
        <f>+('Tabla F'!AD49-'Tabla F'!AD53)/'Tabla F'!AC49-(1-13/24)*(1-'Tabla F'!AC53/'Tabla F'!AC49)</f>
        <v>3.6995766841191964</v>
      </c>
      <c r="Q32" s="36">
        <f>+('Tabla F'!AD49-'Tabla F'!AD54)/'Tabla F'!AC49-(1-13/24)*(1-'Tabla F'!AC54/'Tabla F'!AC49)</f>
        <v>4.5341770853978129</v>
      </c>
      <c r="R32" s="36">
        <f>+('Tabla F'!AD49-'Tabla F'!AD55)/'Tabla F'!AC49-(1-13/24)*(1-'Tabla F'!AC55/'Tabla F'!AC49)</f>
        <v>5.3352969023968431</v>
      </c>
      <c r="S32" s="36">
        <f>+('Tabla F'!AD49-'Tabla F'!AD$65)/'Tabla F'!AC49-(1-13/24)*(1-'Tabla F'!AC$65/'Tabla F'!AC49)</f>
        <v>11.751388745246993</v>
      </c>
      <c r="T32" s="36">
        <f>+('Tabla F'!AD49-'Tabla F'!AD$66)/'Tabla F'!AC49-(1-13/24)*(1-'Tabla F'!AC$66/'Tabla F'!AC49)</f>
        <v>12.254842152635161</v>
      </c>
      <c r="U32" s="83">
        <f>+('Tabla F'!AD49)/'Tabla F'!AC49-(1-13/24)</f>
        <v>19.472437268173078</v>
      </c>
      <c r="W32" s="29"/>
      <c r="X32" s="38"/>
      <c r="Y32" s="38"/>
      <c r="Z32" s="38"/>
      <c r="AA32" s="38"/>
      <c r="AB32" s="38"/>
    </row>
    <row r="33" spans="1:28" x14ac:dyDescent="0.2">
      <c r="A33" s="9">
        <f t="shared" si="0"/>
        <v>44</v>
      </c>
      <c r="B33" s="36">
        <f>+('Tabla F'!N50-'Tabla F'!N51)/'Tabla F'!M50-(1-13/24)*(1-'Tabla F'!M51/'Tabla F'!M50)</f>
        <v>0.9771433741189437</v>
      </c>
      <c r="C33" s="36">
        <f>+('Tabla F'!N50-'Tabla F'!N52)/'Tabla F'!M50-(1-13/24)*(1-'Tabla F'!M52/'Tabla F'!M50)</f>
        <v>1.9054637905455005</v>
      </c>
      <c r="D33" s="36">
        <f>+('Tabla F'!N50-'Tabla F'!N53)/'Tabla F'!M50-(1-13/24)*(1-'Tabla F'!M53/'Tabla F'!M50)</f>
        <v>2.7871937777163618</v>
      </c>
      <c r="E33" s="36">
        <f>+('Tabla F'!N50-'Tabla F'!N54)/'Tabla F'!M50-(1-13/24)*(1-'Tabla F'!M54/'Tabla F'!M50)</f>
        <v>3.6244596918170346</v>
      </c>
      <c r="F33" s="36">
        <f>('Tabla F'!N50-'Tabla F'!N55)/'Tabla F'!M50-(1-13/24)*(1-'Tabla F'!M55/'Tabla F'!M50)</f>
        <v>4.4192867915801859</v>
      </c>
      <c r="G33" s="36">
        <f>('Tabla F'!N50-'Tabla F'!N56)/'Tabla F'!M50-(1-13/24)*(1-'Tabla F'!M56/'Tabla F'!M50)</f>
        <v>5.1736040748324781</v>
      </c>
      <c r="H33" s="36">
        <f>+('Tabla F'!N50-'Tabla F'!N$65)/'Tabla F'!M50-(1-13/24)*(1-'Tabla F'!M$65/'Tabla F'!M50)</f>
        <v>10.415776424161779</v>
      </c>
      <c r="I33" s="36">
        <f>+('Tabla F'!N50-'Tabla F'!N$66)/'Tabla F'!M50-(1-13/24)*(1-'Tabla F'!M$66/'Tabla F'!M50)</f>
        <v>10.852976412864546</v>
      </c>
      <c r="J33" s="83">
        <f>+('Tabla F'!N50)/'Tabla F'!M50-(1-13/24)</f>
        <v>16.25391022543133</v>
      </c>
      <c r="K33" s="19"/>
      <c r="L33" s="9">
        <f t="shared" si="1"/>
        <v>44</v>
      </c>
      <c r="M33" s="36">
        <f>+('Tabla F'!AD50-'Tabla F'!AD51)/'Tabla F'!AC50-(1-13/24)*(1-'Tabla F'!AC51/'Tabla F'!AC50)</f>
        <v>0.98180504807692037</v>
      </c>
      <c r="N33" s="36">
        <f>+('Tabla F'!AD50-'Tabla F'!AD52)/'Tabla F'!AC50-(1-13/24)*(1-'Tabla F'!AC52/'Tabla F'!AC50)</f>
        <v>1.9245873475238064</v>
      </c>
      <c r="O33" s="36">
        <f>+('Tabla F'!AD50-'Tabla F'!AD53)/'Tabla F'!AC50-(1-13/24)*(1-'Tabla F'!AC53/'Tabla F'!AC50)</f>
        <v>2.829792802414294</v>
      </c>
      <c r="P33" s="36">
        <f>+('Tabla F'!AD50-'Tabla F'!AD54)/'Tabla F'!AC50-(1-13/24)*(1-'Tabla F'!AC54/'Tabla F'!AC50)</f>
        <v>3.698807871616129</v>
      </c>
      <c r="Q33" s="36">
        <f>+('Tabla F'!AD50-'Tabla F'!AD55)/'Tabla F'!AC50-(1-13/24)*(1-'Tabla F'!AC55/'Tabla F'!AC50)</f>
        <v>4.5329617878397608</v>
      </c>
      <c r="R33" s="36">
        <f>+('Tabla F'!AD50-'Tabla F'!AD56)/'Tabla F'!AC50-(1-13/24)*(1-'Tabla F'!AC56/'Tabla F'!AC50)</f>
        <v>5.333528217826494</v>
      </c>
      <c r="S33" s="36">
        <f>+('Tabla F'!AD50-'Tabla F'!AD$65)/'Tabla F'!AC50-(1-13/24)*(1-'Tabla F'!AC$65/'Tabla F'!AC50)</f>
        <v>11.213620565714475</v>
      </c>
      <c r="T33" s="36">
        <f>+('Tabla F'!AD50-'Tabla F'!AD$66)/'Tabla F'!AC50-(1-13/24)*(1-'Tabla F'!AC$66/'Tabla F'!AC50)</f>
        <v>11.737833826325257</v>
      </c>
      <c r="U33" s="83">
        <f>+('Tabla F'!AD50)/'Tabla F'!AC50-(1-13/24)</f>
        <v>19.253045787871084</v>
      </c>
      <c r="W33" s="29"/>
      <c r="X33" s="38"/>
      <c r="Y33" s="38"/>
      <c r="Z33" s="38"/>
      <c r="AA33" s="38"/>
      <c r="AB33" s="38"/>
    </row>
    <row r="34" spans="1:28" x14ac:dyDescent="0.2">
      <c r="A34" s="9">
        <f t="shared" si="0"/>
        <v>45</v>
      </c>
      <c r="B34" s="36">
        <f>+('Tabla F'!N51-'Tabla F'!N52)/'Tabla F'!M51-(1-13/24)*(1-'Tabla F'!M52/'Tabla F'!M51)</f>
        <v>0.97704465837314658</v>
      </c>
      <c r="C34" s="36">
        <f>+('Tabla F'!N51-'Tabla F'!N53)/'Tabla F'!M51-(1-13/24)*(1-'Tabla F'!M53/'Tabla F'!M51)</f>
        <v>1.905053521313919</v>
      </c>
      <c r="D34" s="36">
        <f>+('Tabla F'!N51-'Tabla F'!N54)/'Tabla F'!M51-(1-13/24)*(1-'Tabla F'!M54/'Tabla F'!M51)</f>
        <v>2.786264549892747</v>
      </c>
      <c r="E34" s="36">
        <f>+('Tabla F'!N51-'Tabla F'!N55)/'Tabla F'!M51-(1-13/24)*(1-'Tabla F'!M55/'Tabla F'!M51)</f>
        <v>3.6228093014809457</v>
      </c>
      <c r="F34" s="36">
        <f>('Tabla F'!N51-'Tabla F'!N56)/'Tabla F'!M51-(1-13/24)*(1-'Tabla F'!M56/'Tabla F'!M51)</f>
        <v>4.416718020150717</v>
      </c>
      <c r="G34" s="36">
        <f>('Tabla F'!N51-'Tabla F'!N57)/'Tabla F'!M51-(1-13/24)*(1-'Tabla F'!M57/'Tabla F'!M51)</f>
        <v>5.1699245042817266</v>
      </c>
      <c r="H34" s="36">
        <f>+('Tabla F'!N51-'Tabla F'!N$65)/'Tabla F'!M51-(1-13/24)*(1-'Tabla F'!M$65/'Tabla F'!M51)</f>
        <v>9.9340333797540463</v>
      </c>
      <c r="I34" s="36">
        <f>+('Tabla F'!N51-'Tabla F'!N$66)/'Tabla F'!M51-(1-13/24)*(1-'Tabla F'!M$66/'Tabla F'!M51)</f>
        <v>10.394180443250884</v>
      </c>
      <c r="J34" s="83">
        <f>+('Tabla F'!N51)/'Tabla F'!M51-(1-13/24)</f>
        <v>16.07859009149303</v>
      </c>
      <c r="K34" s="19"/>
      <c r="L34" s="9">
        <f t="shared" si="1"/>
        <v>45</v>
      </c>
      <c r="M34" s="36">
        <f>+('Tabla F'!AD51-'Tabla F'!AD52)/'Tabla F'!AC51-(1-13/24)*(1-'Tabla F'!AC52/'Tabla F'!AC51)</f>
        <v>0.98175612980769422</v>
      </c>
      <c r="N34" s="36">
        <f>+('Tabla F'!AD51-'Tabla F'!AD53)/'Tabla F'!AC51-(1-13/24)*(1-'Tabla F'!AC53/'Tabla F'!AC51)</f>
        <v>1.9243820197883166</v>
      </c>
      <c r="O34" s="36">
        <f>+('Tabla F'!AD51-'Tabla F'!AD54)/'Tabla F'!AC51-(1-13/24)*(1-'Tabla F'!AC54/'Tabla F'!AC51)</f>
        <v>2.829321443857578</v>
      </c>
      <c r="P34" s="36">
        <f>+('Tabla F'!AD51-'Tabla F'!AD55)/'Tabla F'!AC51-(1-13/24)*(1-'Tabla F'!AC55/'Tabla F'!AC51)</f>
        <v>3.6979585840924973</v>
      </c>
      <c r="Q34" s="36">
        <f>+('Tabla F'!AD51-'Tabla F'!AD56)/'Tabla F'!AC51-(1-13/24)*(1-'Tabla F'!AC56/'Tabla F'!AC51)</f>
        <v>4.5316197595503382</v>
      </c>
      <c r="R34" s="36">
        <f>+('Tabla F'!AD51-'Tabla F'!AD57)/'Tabla F'!AC51-(1-13/24)*(1-'Tabla F'!AC57/'Tabla F'!AC51)</f>
        <v>5.3315742058773594</v>
      </c>
      <c r="S34" s="36">
        <f>+('Tabla F'!AD51-'Tabla F'!AD$65)/'Tabla F'!AC51-(1-13/24)*(1-'Tabla F'!AC$65/'Tabla F'!AC51)</f>
        <v>10.654790198538381</v>
      </c>
      <c r="T34" s="36">
        <f>+('Tabla F'!AD51-'Tabla F'!AD$66)/'Tabla F'!AC51-(1-13/24)*(1-'Tabla F'!AC$66/'Tabla F'!AC51)</f>
        <v>11.200673996137304</v>
      </c>
      <c r="U34" s="83">
        <f>+('Tabla F'!AD51)/'Tabla F'!AC51-(1-13/24)</f>
        <v>19.026558523647342</v>
      </c>
      <c r="W34" s="29"/>
      <c r="X34" s="38"/>
      <c r="Y34" s="38"/>
      <c r="Z34" s="38"/>
      <c r="AA34" s="38"/>
      <c r="AB34" s="38"/>
    </row>
    <row r="35" spans="1:28" x14ac:dyDescent="0.2">
      <c r="A35" s="9">
        <f t="shared" si="0"/>
        <v>46</v>
      </c>
      <c r="B35" s="36">
        <f>+('Tabla F'!N52-'Tabla F'!N53)/'Tabla F'!M52-(1-13/24)*(1-'Tabla F'!M53/'Tabla F'!M52)</f>
        <v>0.97693820913499407</v>
      </c>
      <c r="C35" s="36">
        <f>+('Tabla F'!N52-'Tabla F'!N54)/'Tabla F'!M52-(1-13/24)*(1-'Tabla F'!M54/'Tabla F'!M52)</f>
        <v>1.9046111641127419</v>
      </c>
      <c r="D35" s="36">
        <f>+('Tabla F'!N52-'Tabla F'!N55)/'Tabla F'!M52-(1-13/24)*(1-'Tabla F'!M55/'Tabla F'!M52)</f>
        <v>2.7852628088481777</v>
      </c>
      <c r="E35" s="36">
        <f>+('Tabla F'!N52-'Tabla F'!N56)/'Tabla F'!M52-(1-13/24)*(1-'Tabla F'!M56/'Tabla F'!M52)</f>
        <v>3.6210304322048139</v>
      </c>
      <c r="F35" s="36">
        <f>('Tabla F'!N52-'Tabla F'!N57)/'Tabla F'!M52-(1-13/24)*(1-'Tabla F'!M57/'Tabla F'!M52)</f>
        <v>4.4139497922462896</v>
      </c>
      <c r="G35" s="36">
        <f>('Tabla F'!N52-'Tabla F'!N58)/'Tabla F'!M52-(1-13/24)*(1-'Tabla F'!M58/'Tabla F'!M52)</f>
        <v>5.1659600270412076</v>
      </c>
      <c r="H35" s="36">
        <f>+('Tabla F'!N52-'Tabla F'!N$65)/'Tabla F'!M52-(1-13/24)*(1-'Tabla F'!M$65/'Tabla F'!M52)</f>
        <v>9.4292467132037139</v>
      </c>
      <c r="I35" s="36">
        <f>+('Tabla F'!N52-'Tabla F'!N$66)/'Tabla F'!M52-(1-13/24)*(1-'Tabla F'!M$66/'Tabla F'!M52)</f>
        <v>9.913655069743319</v>
      </c>
      <c r="J35" s="83">
        <f>+('Tabla F'!N52)/'Tabla F'!M52-(1-13/24)</f>
        <v>15.897775699955217</v>
      </c>
      <c r="L35" s="9">
        <f t="shared" si="1"/>
        <v>46</v>
      </c>
      <c r="M35" s="36">
        <f>+('Tabla F'!AD52-'Tabla F'!AD53)/'Tabla F'!AC52-(1-13/24)*(1-'Tabla F'!AC53/'Tabla F'!AC52)</f>
        <v>0.981702363782051</v>
      </c>
      <c r="N35" s="36">
        <f>+('Tabla F'!AD52-'Tabla F'!AD54)/'Tabla F'!AC52-(1-13/24)*(1-'Tabla F'!AC54/'Tabla F'!AC52)</f>
        <v>1.9241559725054695</v>
      </c>
      <c r="O35" s="36">
        <f>+('Tabla F'!AD52-'Tabla F'!AD55)/'Tabla F'!AC52-(1-13/24)*(1-'Tabla F'!AC55/'Tabla F'!AC52)</f>
        <v>2.8288023893941796</v>
      </c>
      <c r="P35" s="36">
        <f>+('Tabla F'!AD52-'Tabla F'!AD56)/'Tabla F'!AC52-(1-13/24)*(1-'Tabla F'!AC56/'Tabla F'!AC52)</f>
        <v>3.6970229159459271</v>
      </c>
      <c r="Q35" s="36">
        <f>+('Tabla F'!AD52-'Tabla F'!AD57)/'Tabla F'!AC52-(1-13/24)*(1-'Tabla F'!AC57/'Tabla F'!AC52)</f>
        <v>4.5301394038596454</v>
      </c>
      <c r="R35" s="36">
        <f>+('Tabla F'!AD52-'Tabla F'!AD58)/'Tabla F'!AC52-(1-13/24)*(1-'Tabla F'!AC58/'Tabla F'!AC52)</f>
        <v>5.3294277431320864</v>
      </c>
      <c r="S35" s="36">
        <f>+('Tabla F'!AD52-'Tabla F'!AD$65)/'Tabla F'!AC52-(1-13/24)*(1-'Tabla F'!AC$65/'Tabla F'!AC52)</f>
        <v>10.07402884978306</v>
      </c>
      <c r="T35" s="36">
        <f>+('Tabla F'!AD52-'Tabla F'!AD$66)/'Tabla F'!AC52-(1-13/24)*(1-'Tabla F'!AC$66/'Tabla F'!AC52)</f>
        <v>10.642542212453595</v>
      </c>
      <c r="U35" s="83">
        <f>+('Tabla F'!AD52)/'Tabla F'!AC52-(1-13/24)</f>
        <v>18.792848098386685</v>
      </c>
      <c r="W35" s="29"/>
      <c r="X35" s="38"/>
      <c r="Y35" s="38"/>
      <c r="Z35" s="38"/>
      <c r="AA35" s="38"/>
      <c r="AB35" s="38"/>
    </row>
    <row r="36" spans="1:28" x14ac:dyDescent="0.2">
      <c r="A36" s="9">
        <f t="shared" si="0"/>
        <v>47</v>
      </c>
      <c r="B36" s="36">
        <f>+('Tabla F'!N53-'Tabla F'!N54)/'Tabla F'!M53-(1-13/24)*(1-'Tabla F'!M54/'Tabla F'!M53)</f>
        <v>0.97682342219530482</v>
      </c>
      <c r="C36" s="36">
        <f>+('Tabla F'!N53-'Tabla F'!N55)/'Tabla F'!M53-(1-13/24)*(1-'Tabla F'!M55/'Tabla F'!M53)</f>
        <v>1.9041342258103857</v>
      </c>
      <c r="D36" s="36">
        <f>+('Tabla F'!N53-'Tabla F'!N56)/'Tabla F'!M53-(1-13/24)*(1-'Tabla F'!M56/'Tabla F'!M53)</f>
        <v>2.7841829386963282</v>
      </c>
      <c r="E36" s="36">
        <f>+('Tabla F'!N53-'Tabla F'!N57)/'Tabla F'!M53-(1-13/24)*(1-'Tabla F'!M57/'Tabla F'!M53)</f>
        <v>3.6191131785449224</v>
      </c>
      <c r="F36" s="36">
        <f>('Tabla F'!N53-'Tabla F'!N58)/'Tabla F'!M53-(1-13/24)*(1-'Tabla F'!M58/'Tabla F'!M53)</f>
        <v>4.4109668238804023</v>
      </c>
      <c r="G36" s="36">
        <f>('Tabla F'!N53-'Tabla F'!N59)/'Tabla F'!M53-(1-13/24)*(1-'Tabla F'!M59/'Tabla F'!M53)</f>
        <v>5.1616889424353767</v>
      </c>
      <c r="H36" s="36">
        <f>+('Tabla F'!N53-'Tabla F'!N$65)/'Tabla F'!M53-(1-13/24)*(1-'Tabla F'!M$65/'Tabla F'!M53)</f>
        <v>8.9001332571918415</v>
      </c>
      <c r="I36" s="36">
        <f>+('Tabla F'!N53-'Tabla F'!N$66)/'Tabla F'!M53-(1-13/24)*(1-'Tabla F'!M$66/'Tabla F'!M53)</f>
        <v>9.4102067976955315</v>
      </c>
      <c r="J36" s="83">
        <f>+('Tabla F'!N53)/'Tabla F'!M53-(1-13/24)</f>
        <v>15.711381324200213</v>
      </c>
      <c r="K36" s="17"/>
      <c r="L36" s="9">
        <f t="shared" si="1"/>
        <v>47</v>
      </c>
      <c r="M36" s="36">
        <f>+('Tabla F'!AD53-'Tabla F'!AD54)/'Tabla F'!AC53-(1-13/24)*(1-'Tabla F'!AC54/'Tabla F'!AC53)</f>
        <v>0.98164286858974292</v>
      </c>
      <c r="N36" s="36">
        <f>+('Tabla F'!AD53-'Tabla F'!AD55)/'Tabla F'!AC53-(1-13/24)*(1-'Tabla F'!AC55/'Tabla F'!AC53)</f>
        <v>1.9239064405197632</v>
      </c>
      <c r="O36" s="36">
        <f>+('Tabla F'!AD53-'Tabla F'!AD56)/'Tabla F'!AC53-(1-13/24)*(1-'Tabla F'!AC56/'Tabla F'!AC53)</f>
        <v>2.8282294547922606</v>
      </c>
      <c r="P36" s="36">
        <f>+('Tabla F'!AD53-'Tabla F'!AD57)/'Tabla F'!AC53-(1-13/24)*(1-'Tabla F'!AC57/'Tabla F'!AC53)</f>
        <v>3.6959887285593789</v>
      </c>
      <c r="Q36" s="36">
        <f>+('Tabla F'!AD53-'Tabla F'!AD58)/'Tabla F'!AC53-(1-13/24)*(1-'Tabla F'!AC58/'Tabla F'!AC53)</f>
        <v>4.528513206084078</v>
      </c>
      <c r="R36" s="36">
        <f>+('Tabla F'!AD53-'Tabla F'!AD59)/'Tabla F'!AC53-(1-13/24)*(1-'Tabla F'!AC59/'Tabla F'!AC53)</f>
        <v>5.327086842760103</v>
      </c>
      <c r="S36" s="36">
        <f>+('Tabla F'!AD53-'Tabla F'!AD$65)/'Tabla F'!AC53-(1-13/24)*(1-'Tabla F'!AC$65/'Tabla F'!AC53)</f>
        <v>9.4704050907739372</v>
      </c>
      <c r="T36" s="36">
        <f>+('Tabla F'!AD53-'Tabla F'!AD$66)/'Tabla F'!AC53-(1-13/24)*(1-'Tabla F'!AC$66/'Tabla F'!AC53)</f>
        <v>10.062558468932712</v>
      </c>
      <c r="U36" s="83">
        <f>+('Tabla F'!AD53)/'Tabla F'!AC53-(1-13/24)</f>
        <v>18.551771705209031</v>
      </c>
      <c r="W36" s="29"/>
      <c r="X36" s="38"/>
      <c r="Y36" s="38"/>
      <c r="Z36" s="38"/>
      <c r="AA36" s="38"/>
      <c r="AB36" s="38"/>
    </row>
    <row r="37" spans="1:28" x14ac:dyDescent="0.2">
      <c r="A37" s="9">
        <f t="shared" ref="A37:A68" si="2">+A36+1</f>
        <v>48</v>
      </c>
      <c r="B37" s="36">
        <f>+('Tabla F'!N54-'Tabla F'!N55)/'Tabla F'!M54-(1-13/24)*(1-'Tabla F'!M55/'Tabla F'!M54)</f>
        <v>0.9766996519233383</v>
      </c>
      <c r="C37" s="36">
        <f>+('Tabla F'!N54-'Tabla F'!N56)/'Tabla F'!M54-(1-13/24)*(1-'Tabla F'!M56/'Tabla F'!M54)</f>
        <v>1.9036200201541296</v>
      </c>
      <c r="D37" s="36">
        <f>+('Tabla F'!N54-'Tabla F'!N57)/'Tabla F'!M54-(1-13/24)*(1-'Tabla F'!M57/'Tabla F'!M54)</f>
        <v>2.7830188920979193</v>
      </c>
      <c r="E37" s="36">
        <f>+('Tabla F'!N54-'Tabla F'!N58)/'Tabla F'!M54-(1-13/24)*(1-'Tabla F'!M58/'Tabla F'!M54)</f>
        <v>3.6170468973344709</v>
      </c>
      <c r="F37" s="36">
        <f>('Tabla F'!N54-'Tabla F'!N59)/'Tabla F'!M54-(1-13/24)*(1-'Tabla F'!M59/'Tabla F'!M54)</f>
        <v>4.4077526984804623</v>
      </c>
      <c r="G37" s="36">
        <f>('Tabla F'!N54-'Tabla F'!N60)/'Tabla F'!M54-(1-13/24)*(1-'Tabla F'!M60/'Tabla F'!M54)</f>
        <v>5.1570879613990028</v>
      </c>
      <c r="H37" s="36">
        <f>+('Tabla F'!N54-'Tabla F'!N$65)/'Tabla F'!M54-(1-13/24)*(1-'Tabla F'!M$65/'Tabla F'!M54)</f>
        <v>8.3453076657285976</v>
      </c>
      <c r="I37" s="36">
        <f>+('Tabla F'!N54-'Tabla F'!N$66)/'Tabla F'!M54-(1-13/24)*(1-'Tabla F'!M$66/'Tabla F'!M54)</f>
        <v>8.8825478742143531</v>
      </c>
      <c r="J37" s="83">
        <f>+('Tabla F'!N54)/'Tabla F'!M54-(1-13/24)</f>
        <v>15.519324824027558</v>
      </c>
      <c r="K37" s="17"/>
      <c r="L37" s="9">
        <f t="shared" si="1"/>
        <v>48</v>
      </c>
      <c r="M37" s="36">
        <f>+('Tabla F'!AD54-'Tabla F'!AD55)/'Tabla F'!AC54-(1-13/24)*(1-'Tabla F'!AC55/'Tabla F'!AC54)</f>
        <v>0.98157764423077898</v>
      </c>
      <c r="N37" s="36">
        <f>+('Tabla F'!AD54-'Tabla F'!AD56)/'Tabla F'!AC54-(1-13/24)*(1-'Tabla F'!AC56/'Tabla F'!AC54)</f>
        <v>1.9236317365428606</v>
      </c>
      <c r="O37" s="36">
        <f>+('Tabla F'!AD54-'Tabla F'!AD57)/'Tabla F'!AC54-(1-13/24)*(1-'Tabla F'!AC57/'Tabla F'!AC54)</f>
        <v>2.8275965390440012</v>
      </c>
      <c r="P37" s="36">
        <f>+('Tabla F'!AD54-'Tabla F'!AD58)/'Tabla F'!AC54-(1-13/24)*(1-'Tabla F'!AC58/'Tabla F'!AC54)</f>
        <v>3.6948564435517444</v>
      </c>
      <c r="Q37" s="36">
        <f>+('Tabla F'!AD54-'Tabla F'!AD59)/'Tabla F'!AC54-(1-13/24)*(1-'Tabla F'!AC59/'Tabla F'!AC54)</f>
        <v>4.5267489759433852</v>
      </c>
      <c r="R37" s="36">
        <f>+('Tabla F'!AD54-'Tabla F'!AD60)/'Tabla F'!AC54-(1-13/24)*(1-'Tabla F'!AC60/'Tabla F'!AC54)</f>
        <v>5.324551782860266</v>
      </c>
      <c r="S37" s="36">
        <f>+('Tabla F'!AD54-'Tabla F'!AD$65)/'Tabla F'!AC54-(1-13/24)*(1-'Tabla F'!AC$65/'Tabla F'!AC54)</f>
        <v>8.8429389320652003</v>
      </c>
      <c r="T37" s="36">
        <f>+('Tabla F'!AD54-'Tabla F'!AD$66)/'Tabla F'!AC54-(1-13/24)*(1-'Tabla F'!AC$66/'Tabla F'!AC54)</f>
        <v>9.4597987314585232</v>
      </c>
      <c r="U37" s="83">
        <f>+('Tabla F'!AD54)/'Tabla F'!AC54-(1-13/24)</f>
        <v>18.303207495281256</v>
      </c>
      <c r="W37" s="29"/>
      <c r="X37" s="38"/>
      <c r="Y37" s="38"/>
      <c r="Z37" s="38"/>
      <c r="AA37" s="38"/>
      <c r="AB37" s="38"/>
    </row>
    <row r="38" spans="1:28" x14ac:dyDescent="0.2">
      <c r="A38" s="9">
        <f t="shared" si="2"/>
        <v>49</v>
      </c>
      <c r="B38" s="36">
        <f>+('Tabla F'!N55-'Tabla F'!N56)/'Tabla F'!M55-(1-13/24)*(1-'Tabla F'!M56/'Tabla F'!M55)</f>
        <v>0.97656618349323487</v>
      </c>
      <c r="C38" s="36">
        <f>+('Tabla F'!N55-'Tabla F'!N57)/'Tabla F'!M55-(1-13/24)*(1-'Tabla F'!M57/'Tabla F'!M55)</f>
        <v>1.9030656213916315</v>
      </c>
      <c r="D38" s="36">
        <f>+('Tabla F'!N55-'Tabla F'!N58)/'Tabla F'!M55-(1-13/24)*(1-'Tabla F'!M58/'Tabla F'!M55)</f>
        <v>2.7817641309032264</v>
      </c>
      <c r="E38" s="36">
        <f>+('Tabla F'!N55-'Tabla F'!N59)/'Tabla F'!M55-(1-13/24)*(1-'Tabla F'!M59/'Tabla F'!M55)</f>
        <v>3.61482010092679</v>
      </c>
      <c r="F38" s="36">
        <f>('Tabla F'!N55-'Tabla F'!N60)/'Tabla F'!M55-(1-13/24)*(1-'Tabla F'!M60/'Tabla F'!M55)</f>
        <v>4.4042897284655567</v>
      </c>
      <c r="G38" s="36">
        <f>('Tabla F'!N55-'Tabla F'!N61)/'Tabla F'!M55-(1-13/24)*(1-'Tabla F'!M61/'Tabla F'!M55)</f>
        <v>5.1521320307143927</v>
      </c>
      <c r="H38" s="36">
        <f>+('Tabla F'!N55-'Tabla F'!N$65)/'Tabla F'!M55-(1-13/24)*(1-'Tabla F'!M$65/'Tabla F'!M55)</f>
        <v>7.7632703437451847</v>
      </c>
      <c r="I38" s="36">
        <f>+('Tabla F'!N55-'Tabla F'!N$66)/'Tabla F'!M55-(1-13/24)*(1-'Tabla F'!M$66/'Tabla F'!M55)</f>
        <v>8.3292851148106219</v>
      </c>
      <c r="J38" s="83">
        <f>+('Tabla F'!N55)/'Tabla F'!M55-(1-13/24)</f>
        <v>15.32152755408908</v>
      </c>
      <c r="L38" s="9">
        <f t="shared" si="1"/>
        <v>49</v>
      </c>
      <c r="M38" s="36">
        <f>+('Tabla F'!AD55-'Tabla F'!AD56)/'Tabla F'!AC55-(1-13/24)*(1-'Tabla F'!AC56/'Tabla F'!AC55)</f>
        <v>0.98150492788461285</v>
      </c>
      <c r="N38" s="36">
        <f>+('Tabla F'!AD55-'Tabla F'!AD57)/'Tabla F'!AC55-(1-13/24)*(1-'Tabla F'!AC57/'Tabla F'!AC55)</f>
        <v>1.9233254831263447</v>
      </c>
      <c r="O38" s="36">
        <f>+('Tabla F'!AD55-'Tabla F'!AD58)/'Tabla F'!AC55-(1-13/24)*(1-'Tabla F'!AC58/'Tabla F'!AC55)</f>
        <v>2.8269040323601167</v>
      </c>
      <c r="P38" s="36">
        <f>+('Tabla F'!AD55-'Tabla F'!AD59)/'Tabla F'!AC55-(1-13/24)*(1-'Tabla F'!AC59/'Tabla F'!AC55)</f>
        <v>3.6936341136539146</v>
      </c>
      <c r="Q38" s="36">
        <f>+('Tabla F'!AD55-'Tabla F'!AD60)/'Tabla F'!AC55-(1-13/24)*(1-'Tabla F'!AC60/'Tabla F'!AC55)</f>
        <v>4.5248468782492717</v>
      </c>
      <c r="R38" s="36">
        <f>+('Tabla F'!AD55-'Tabla F'!AD61)/'Tabla F'!AC55-(1-13/24)*(1-'Tabla F'!AC61/'Tabla F'!AC55)</f>
        <v>5.3218142394451053</v>
      </c>
      <c r="S38" s="36">
        <f>+('Tabla F'!AD55-'Tabla F'!AD$65)/'Tabla F'!AC55-(1-13/24)*(1-'Tabla F'!AC$65/'Tabla F'!AC55)</f>
        <v>8.1905751557785091</v>
      </c>
      <c r="T38" s="36">
        <f>+('Tabla F'!AD55-'Tabla F'!AD$66)/'Tabla F'!AC55-(1-13/24)*(1-'Tabla F'!AC$66/'Tabla F'!AC55)</f>
        <v>8.8332674787134948</v>
      </c>
      <c r="U38" s="83">
        <f>+('Tabla F'!AD55)/'Tabla F'!AC55-(1-13/24)</f>
        <v>18.047015767505542</v>
      </c>
      <c r="W38" s="29"/>
      <c r="X38" s="38"/>
      <c r="Y38" s="38"/>
      <c r="Z38" s="38"/>
      <c r="AA38" s="38"/>
      <c r="AB38" s="38"/>
    </row>
    <row r="39" spans="1:28" x14ac:dyDescent="0.2">
      <c r="A39" s="9">
        <f t="shared" si="2"/>
        <v>50</v>
      </c>
      <c r="B39" s="36">
        <f>+('Tabla F'!N56-'Tabla F'!N57)/'Tabla F'!M56-(1-13/24)*(1-'Tabla F'!M57/'Tabla F'!M56)</f>
        <v>0.97642227520058933</v>
      </c>
      <c r="C39" s="36">
        <f>+('Tabla F'!N56-'Tabla F'!N58)/'Tabla F'!M56-(1-13/24)*(1-'Tabla F'!M58/'Tabla F'!M56)</f>
        <v>1.9024679507585358</v>
      </c>
      <c r="D39" s="36">
        <f>+('Tabla F'!N56-'Tabla F'!N59)/'Tabla F'!M56-(1-13/24)*(1-'Tabla F'!M59/'Tabla F'!M56)</f>
        <v>2.7804117166661895</v>
      </c>
      <c r="E39" s="36">
        <f>+('Tabla F'!N56-'Tabla F'!N60)/'Tabla F'!M56-(1-13/24)*(1-'Tabla F'!M60/'Tabla F'!M56)</f>
        <v>3.6124205645848853</v>
      </c>
      <c r="F39" s="36">
        <f>('Tabla F'!N56-'Tabla F'!N61)/'Tabla F'!M56-(1-13/24)*(1-'Tabla F'!M61/'Tabla F'!M56)</f>
        <v>4.4005590699998596</v>
      </c>
      <c r="G39" s="36">
        <f>('Tabla F'!N56-'Tabla F'!N62)/'Tabla F'!M56-(1-13/24)*(1-'Tabla F'!M62/'Tabla F'!M56)</f>
        <v>5.1467944511889208</v>
      </c>
      <c r="H39" s="36">
        <f>+('Tabla F'!N56-'Tabla F'!N$65)/'Tabla F'!M56-(1-13/24)*(1-'Tabla F'!M$65/'Tabla F'!M56)</f>
        <v>7.1523941043051371</v>
      </c>
      <c r="I39" s="36">
        <f>+('Tabla F'!N56-'Tabla F'!N$66)/'Tabla F'!M56-(1-13/24)*(1-'Tabla F'!M$66/'Tabla F'!M56)</f>
        <v>7.7489076130607284</v>
      </c>
      <c r="J39" s="83">
        <f>+('Tabla F'!N56)/'Tabla F'!M56-(1-13/24)</f>
        <v>15.117915074955279</v>
      </c>
      <c r="L39" s="9">
        <f t="shared" si="1"/>
        <v>50</v>
      </c>
      <c r="M39" s="36">
        <f>+('Tabla F'!AD56-'Tabla F'!AD57)/'Tabla F'!AC56-(1-13/24)*(1-'Tabla F'!AC57/'Tabla F'!AC56)</f>
        <v>0.98142383814102441</v>
      </c>
      <c r="N39" s="36">
        <f>+('Tabla F'!AD56-'Tabla F'!AD58)/'Tabla F'!AC56-(1-13/24)*(1-'Tabla F'!AC58/'Tabla F'!AC56)</f>
        <v>1.9229976049434481</v>
      </c>
      <c r="O39" s="36">
        <f>+('Tabla F'!AD56-'Tabla F'!AD59)/'Tabla F'!AC56-(1-13/24)*(1-'Tabla F'!AC59/'Tabla F'!AC56)</f>
        <v>2.8261734363493733</v>
      </c>
      <c r="P39" s="36">
        <f>+('Tabla F'!AD56-'Tabla F'!AD60)/'Tabla F'!AC56-(1-13/24)*(1-'Tabla F'!AC60/'Tabla F'!AC56)</f>
        <v>3.6923384581263807</v>
      </c>
      <c r="Q39" s="36">
        <f>+('Tabla F'!AD56-'Tabla F'!AD61)/'Tabla F'!AC56-(1-13/24)*(1-'Tabla F'!AC61/'Tabla F'!AC56)</f>
        <v>4.522818067161019</v>
      </c>
      <c r="R39" s="36">
        <f>+('Tabla F'!AD56-'Tabla F'!AD62)/'Tabla F'!AC56-(1-13/24)*(1-'Tabla F'!AC62/'Tabla F'!AC56)</f>
        <v>5.3188769174546708</v>
      </c>
      <c r="S39" s="36">
        <f>+('Tabla F'!AD56-'Tabla F'!AD$65)/'Tabla F'!AC56-(1-13/24)*(1-'Tabla F'!AC$65/'Tabla F'!AC56)</f>
        <v>7.5122095532007993</v>
      </c>
      <c r="T39" s="36">
        <f>+('Tabla F'!AD56-'Tabla F'!AD$66)/'Tabla F'!AC56-(1-13/24)*(1-'Tabla F'!AC$66/'Tabla F'!AC56)</f>
        <v>8.1819269030803987</v>
      </c>
      <c r="U39" s="83">
        <f>+('Tabla F'!AD56)/'Tabla F'!AC56-(1-13/24)</f>
        <v>17.783110651857974</v>
      </c>
      <c r="W39" s="29"/>
      <c r="X39" s="38"/>
      <c r="Y39" s="38"/>
      <c r="Z39" s="38"/>
      <c r="AA39" s="38"/>
      <c r="AB39" s="38"/>
    </row>
    <row r="40" spans="1:28" x14ac:dyDescent="0.2">
      <c r="A40" s="9">
        <f t="shared" si="2"/>
        <v>51</v>
      </c>
      <c r="B40" s="36">
        <f>+('Tabla F'!N57-'Tabla F'!N58)/'Tabla F'!M57-(1-13/24)*(1-'Tabla F'!M58/'Tabla F'!M57)</f>
        <v>0.97626710953466223</v>
      </c>
      <c r="C40" s="36">
        <f>+('Tabla F'!N57-'Tabla F'!N59)/'Tabla F'!M57-(1-13/24)*(1-'Tabla F'!M59/'Tabla F'!M57)</f>
        <v>1.9018236401671602</v>
      </c>
      <c r="D40" s="36">
        <f>+('Tabla F'!N57-'Tabla F'!N60)/'Tabla F'!M57-(1-13/24)*(1-'Tabla F'!M60/'Tabla F'!M57)</f>
        <v>2.7789541041428789</v>
      </c>
      <c r="E40" s="36">
        <f>+('Tabla F'!N57-'Tabla F'!N61)/'Tabla F'!M57-(1-13/24)*(1-'Tabla F'!M61/'Tabla F'!M57)</f>
        <v>3.6098350432832285</v>
      </c>
      <c r="F40" s="36">
        <f>('Tabla F'!N57-'Tabla F'!N62)/'Tabla F'!M57-(1-13/24)*(1-'Tabla F'!M62/'Tabla F'!M57)</f>
        <v>4.3965403623129857</v>
      </c>
      <c r="G40" s="36">
        <f>('Tabla F'!N57-'Tabla F'!N63)/'Tabla F'!M57-(1-13/24)*(1-'Tabla F'!M63/'Tabla F'!M57)</f>
        <v>5.1410464400115794</v>
      </c>
      <c r="H40" s="36">
        <f>+('Tabla F'!N57-'Tabla F'!N$65)/'Tabla F'!M57-(1-13/24)*(1-'Tabla F'!M$65/'Tabla F'!M57)</f>
        <v>6.5109079663210547</v>
      </c>
      <c r="I40" s="36">
        <f>+('Tabla F'!N57-'Tabla F'!N$66)/'Tabla F'!M57-(1-13/24)*(1-'Tabla F'!M$66/'Tabla F'!M57)</f>
        <v>7.139771676137884</v>
      </c>
      <c r="J40" s="83">
        <f>+('Tabla F'!N57)/'Tabla F'!M57-(1-13/24)</f>
        <v>14.908416144596378</v>
      </c>
      <c r="L40" s="9">
        <f t="shared" si="1"/>
        <v>51</v>
      </c>
      <c r="M40" s="36">
        <f>+('Tabla F'!AD57-'Tabla F'!AD58)/'Tabla F'!AC57-(1-13/24)*(1-'Tabla F'!AC58/'Tabla F'!AC57)</f>
        <v>0.98134759615384737</v>
      </c>
      <c r="N40" s="36">
        <f>+('Tabla F'!AD57-'Tabla F'!AD59)/'Tabla F'!AC57-(1-13/24)*(1-'Tabla F'!AC59/'Tabla F'!AC57)</f>
        <v>1.9226752566136591</v>
      </c>
      <c r="O40" s="36">
        <f>+('Tabla F'!AD57-'Tabla F'!AD60)/'Tabla F'!AC57-(1-13/24)*(1-'Tabla F'!AC60/'Tabla F'!AC57)</f>
        <v>2.8254287019226063</v>
      </c>
      <c r="P40" s="36">
        <f>+('Tabla F'!AD57-'Tabla F'!AD61)/'Tabla F'!AC57-(1-13/24)*(1-'Tabla F'!AC61/'Tabla F'!AC57)</f>
        <v>3.6909893161999405</v>
      </c>
      <c r="Q40" s="36">
        <f>+('Tabla F'!AD57-'Tabla F'!AD62)/'Tabla F'!AC57-(1-13/24)*(1-'Tabla F'!AC62/'Tabla F'!AC57)</f>
        <v>4.5206751747871596</v>
      </c>
      <c r="R40" s="36">
        <f>+('Tabla F'!AD57-'Tabla F'!AD63)/'Tabla F'!AC57-(1-13/24)*(1-'Tabla F'!AC63/'Tabla F'!AC57)</f>
        <v>5.3157388786721071</v>
      </c>
      <c r="S40" s="36">
        <f>+('Tabla F'!AD57-'Tabla F'!AD$65)/'Tabla F'!AC57-(1-13/24)*(1-'Tabla F'!AC$65/'Tabla F'!AC57)</f>
        <v>6.8066582655914551</v>
      </c>
      <c r="T40" s="36">
        <f>+('Tabla F'!AD57-'Tabla F'!AD$66)/'Tabla F'!AC57-(1-13/24)*(1-'Tabla F'!AC$66/'Tabla F'!AC57)</f>
        <v>7.5046657235082161</v>
      </c>
      <c r="U40" s="83">
        <f>+('Tabla F'!AD57)/'Tabla F'!AC57-(1-13/24)</f>
        <v>17.511421353597218</v>
      </c>
      <c r="W40" s="29"/>
      <c r="X40" s="38"/>
      <c r="Y40" s="38"/>
      <c r="Z40" s="38"/>
      <c r="AA40" s="38"/>
      <c r="AB40" s="38"/>
    </row>
    <row r="41" spans="1:28" x14ac:dyDescent="0.2">
      <c r="A41" s="9">
        <f t="shared" si="2"/>
        <v>52</v>
      </c>
      <c r="B41" s="36">
        <f>+('Tabla F'!N58-'Tabla F'!N59)/'Tabla F'!M58-(1-13/24)*(1-'Tabla F'!M59/'Tabla F'!M58)</f>
        <v>0.97609981037704285</v>
      </c>
      <c r="C41" s="36">
        <f>+('Tabla F'!N58-'Tabla F'!N60)/'Tabla F'!M58-(1-13/24)*(1-'Tabla F'!M60/'Tabla F'!M58)</f>
        <v>1.901129077878994</v>
      </c>
      <c r="D41" s="36">
        <f>+('Tabla F'!N58-'Tabla F'!N61)/'Tabla F'!M58-(1-13/24)*(1-'Tabla F'!M61/'Tabla F'!M58)</f>
        <v>2.7773832020723215</v>
      </c>
      <c r="E41" s="36">
        <f>+('Tabla F'!N58-'Tabla F'!N62)/'Tabla F'!M58-(1-13/24)*(1-'Tabla F'!M62/'Tabla F'!M58)</f>
        <v>3.6070493405660935</v>
      </c>
      <c r="F41" s="36">
        <f>('Tabla F'!N58-'Tabla F'!N63)/'Tabla F'!M58-(1-13/24)*(1-'Tabla F'!M63/'Tabla F'!M58)</f>
        <v>4.3922117992757093</v>
      </c>
      <c r="G41" s="36">
        <f>('Tabla F'!N58-'Tabla F'!N64)/'Tabla F'!M58-(1-13/24)*(1-'Tabla F'!M64/'Tabla F'!M58)</f>
        <v>5.1348572014171854</v>
      </c>
      <c r="H41" s="36">
        <f>+('Tabla F'!N58-'Tabla F'!N$65)/'Tabla F'!M58-(1-13/24)*(1-'Tabla F'!M$65/'Tabla F'!M58)</f>
        <v>5.836879447139137</v>
      </c>
      <c r="I41" s="36">
        <f>+('Tabla F'!N58-'Tabla F'!N$66)/'Tabla F'!M58-(1-13/24)*(1-'Tabla F'!M$66/'Tabla F'!M58)</f>
        <v>6.5000844784792911</v>
      </c>
      <c r="J41" s="83">
        <f>+('Tabla F'!N58)/'Tabla F'!M58-(1-13/24)</f>
        <v>14.692963186133182</v>
      </c>
      <c r="L41" s="9">
        <f t="shared" si="1"/>
        <v>52</v>
      </c>
      <c r="M41" s="36">
        <f>+('Tabla F'!AD58-'Tabla F'!AD59)/'Tabla F'!AC58-(1-13/24)*(1-'Tabla F'!AC59/'Tabla F'!AC58)</f>
        <v>0.98126121794871723</v>
      </c>
      <c r="N41" s="36">
        <f>+('Tabla F'!AD58-'Tabla F'!AD60)/'Tabla F'!AC58-(1-13/24)*(1-'Tabla F'!AC60/'Tabla F'!AC58)</f>
        <v>1.9223118026288191</v>
      </c>
      <c r="O41" s="36">
        <f>+('Tabla F'!AD58-'Tabla F'!AD61)/'Tabla F'!AC58-(1-13/24)*(1-'Tabla F'!AC61/'Tabla F'!AC58)</f>
        <v>2.8245917400518179</v>
      </c>
      <c r="P41" s="36">
        <f>+('Tabla F'!AD58-'Tabla F'!AD62)/'Tabla F'!AC58-(1-13/24)*(1-'Tabla F'!AC62/'Tabla F'!AC58)</f>
        <v>3.6894750217291445</v>
      </c>
      <c r="Q41" s="36">
        <f>+('Tabla F'!AD58-'Tabla F'!AD63)/'Tabla F'!AC58-(1-13/24)*(1-'Tabla F'!AC63/'Tabla F'!AC58)</f>
        <v>4.5182673872269064</v>
      </c>
      <c r="R41" s="36">
        <f>+('Tabla F'!AD58-'Tabla F'!AD64)/'Tabla F'!AC58-(1-13/24)*(1-'Tabla F'!AC64/'Tabla F'!AC58)</f>
        <v>5.312201502716456</v>
      </c>
      <c r="S41" s="36">
        <f>+('Tabla F'!AD58-'Tabla F'!AD$65)/'Tabla F'!AC58-(1-13/24)*(1-'Tabla F'!AC$65/'Tabla F'!AC58)</f>
        <v>6.0724354361687691</v>
      </c>
      <c r="T41" s="36">
        <f>+('Tabla F'!AD58-'Tabla F'!AD$66)/'Tabla F'!AC58-(1-13/24)*(1-'Tabla F'!AC$66/'Tabla F'!AC58)</f>
        <v>6.8000541783590513</v>
      </c>
      <c r="U41" s="83">
        <f>+('Tabla F'!AD58)/'Tabla F'!AC58-(1-13/24)</f>
        <v>17.231322300768095</v>
      </c>
      <c r="W41" s="29"/>
      <c r="X41" s="38"/>
      <c r="Y41" s="38"/>
      <c r="Z41" s="38"/>
      <c r="AA41" s="38"/>
      <c r="AB41" s="38"/>
    </row>
    <row r="42" spans="1:28" x14ac:dyDescent="0.2">
      <c r="A42" s="9">
        <f t="shared" si="2"/>
        <v>53</v>
      </c>
      <c r="B42" s="36">
        <f>+('Tabla F'!N59-'Tabla F'!N60)/'Tabla F'!M59-(1-13/24)*(1-'Tabla F'!M60/'Tabla F'!M59)</f>
        <v>0.97591943373388179</v>
      </c>
      <c r="C42" s="36">
        <f>+('Tabla F'!N59-'Tabla F'!N61)/'Tabla F'!M59-(1-13/24)*(1-'Tabla F'!M61/'Tabla F'!M59)</f>
        <v>1.900380376466082</v>
      </c>
      <c r="D42" s="36">
        <f>+('Tabla F'!N59-'Tabla F'!N62)/'Tabla F'!M59-(1-13/24)*(1-'Tabla F'!M62/'Tabla F'!M59)</f>
        <v>2.7756903115274723</v>
      </c>
      <c r="E42" s="36">
        <f>+('Tabla F'!N59-'Tabla F'!N63)/'Tabla F'!M59-(1-13/24)*(1-'Tabla F'!M63/'Tabla F'!M59)</f>
        <v>3.6040482122047872</v>
      </c>
      <c r="F42" s="36">
        <f>('Tabla F'!N59-'Tabla F'!N64)/'Tabla F'!M59-(1-13/24)*(1-'Tabla F'!M64/'Tabla F'!M59)</f>
        <v>4.38754999510535</v>
      </c>
      <c r="G42" s="36">
        <f>('Tabla F'!N59-'Tabla F'!N65)/'Tabla F'!M59-(1-13/24)*(1-'Tabla F'!M65/'Tabla F'!M59)</f>
        <v>5.1281937526414971</v>
      </c>
      <c r="H42" s="36">
        <f>+('Tabla F'!N59-'Tabla F'!N$65)/'Tabla F'!M59-(1-13/24)*(1-'Tabla F'!M$65/'Tabla F'!M59)</f>
        <v>5.1281937526414971</v>
      </c>
      <c r="I42" s="36">
        <f>+('Tabla F'!N59-'Tabla F'!N$66)/'Tabla F'!M59-(1-13/24)*(1-'Tabla F'!M$66/'Tabla F'!M59)</f>
        <v>5.8278847801295317</v>
      </c>
      <c r="J42" s="83">
        <f>+('Tabla F'!N59)/'Tabla F'!M59-(1-13/24)</f>
        <v>14.471491885249693</v>
      </c>
      <c r="K42" s="17"/>
      <c r="L42" s="9">
        <f t="shared" si="1"/>
        <v>53</v>
      </c>
      <c r="M42" s="36">
        <f>+('Tabla F'!AD59-'Tabla F'!AD60)/'Tabla F'!AC59-(1-13/24)*(1-'Tabla F'!AC60/'Tabla F'!AC59)</f>
        <v>0.98116514423076717</v>
      </c>
      <c r="N42" s="36">
        <f>+('Tabla F'!AD59-'Tabla F'!AD61)/'Tabla F'!AC59-(1-13/24)*(1-'Tabla F'!AC61/'Tabla F'!AC59)</f>
        <v>1.921906948497438</v>
      </c>
      <c r="O42" s="36">
        <f>+('Tabla F'!AD59-'Tabla F'!AD62)/'Tabla F'!AC59-(1-13/24)*(1-'Tabla F'!AC62/'Tabla F'!AC59)</f>
        <v>2.8236579740261898</v>
      </c>
      <c r="P42" s="36">
        <f>+('Tabla F'!AD59-'Tabla F'!AD63)/'Tabla F'!AC59-(1-13/24)*(1-'Tabla F'!AC63/'Tabla F'!AC59)</f>
        <v>3.6877796206934641</v>
      </c>
      <c r="Q42" s="36">
        <f>+('Tabla F'!AD59-'Tabla F'!AD64)/'Tabla F'!AC59-(1-13/24)*(1-'Tabla F'!AC64/'Tabla F'!AC59)</f>
        <v>4.5155571000505743</v>
      </c>
      <c r="R42" s="36">
        <f>+('Tabla F'!AD59-'Tabla F'!AD65)/'Tabla F'!AC59-(1-13/24)*(1-'Tabla F'!AC65/'Tabla F'!AC59)</f>
        <v>5.3081978455195626</v>
      </c>
      <c r="S42" s="36">
        <f>+('Tabla F'!AD59-'Tabla F'!AD$65)/'Tabla F'!AC59-(1-13/24)*(1-'Tabla F'!AC$65/'Tabla F'!AC59)</f>
        <v>5.3081978455195626</v>
      </c>
      <c r="T42" s="36">
        <f>+('Tabla F'!AD59-'Tabla F'!AD$66)/'Tabla F'!AC59-(1-13/24)*(1-'Tabla F'!AC$66/'Tabla F'!AC59)</f>
        <v>6.0668330982342971</v>
      </c>
      <c r="U42" s="83">
        <f>+('Tabla F'!AD59)/'Tabla F'!AC59-(1-13/24)</f>
        <v>16.942759279516533</v>
      </c>
      <c r="W42" s="29"/>
      <c r="X42" s="38"/>
      <c r="Y42" s="38"/>
      <c r="Z42" s="38"/>
      <c r="AA42" s="38"/>
      <c r="AB42" s="38"/>
    </row>
    <row r="43" spans="1:28" x14ac:dyDescent="0.2">
      <c r="A43" s="9">
        <f t="shared" si="2"/>
        <v>54</v>
      </c>
      <c r="B43" s="36">
        <f>+('Tabla F'!N60-'Tabla F'!N61)/'Tabla F'!M60-(1-13/24)*(1-'Tabla F'!M61/'Tabla F'!M60)</f>
        <v>0.97572496378207696</v>
      </c>
      <c r="C43" s="36">
        <f>+('Tabla F'!N60-'Tabla F'!N62)/'Tabla F'!M60-(1-13/24)*(1-'Tabla F'!M62/'Tabla F'!M60)</f>
        <v>1.899573354998831</v>
      </c>
      <c r="D43" s="36">
        <f>+('Tabla F'!N60-'Tabla F'!N63)/'Tabla F'!M60-(1-13/24)*(1-'Tabla F'!M63/'Tabla F'!M60)</f>
        <v>2.7738660863371907</v>
      </c>
      <c r="E43" s="36">
        <f>+('Tabla F'!N60-'Tabla F'!N64)/'Tabla F'!M60-(1-13/24)*(1-'Tabla F'!M64/'Tabla F'!M60)</f>
        <v>3.6008152990150712</v>
      </c>
      <c r="F43" s="36">
        <f>('Tabla F'!N60-'Tabla F'!N65)/'Tabla F'!M60-(1-13/24)*(1-'Tabla F'!M65/'Tabla F'!M60)</f>
        <v>4.3825298854221266</v>
      </c>
      <c r="G43" s="36">
        <f>('Tabla F'!N60-'Tabla F'!N66)/'Tabla F'!M60-(1-13/24)*(1-'Tabla F'!M66/'Tabla F'!M60)</f>
        <v>5.1210207949858146</v>
      </c>
      <c r="H43" s="36">
        <f>+('Tabla F'!N60-'Tabla F'!N$65)/'Tabla F'!M60-(1-13/24)*(1-'Tabla F'!M$65/'Tabla F'!M60)</f>
        <v>4.3825298854221266</v>
      </c>
      <c r="I43" s="36">
        <f>+('Tabla F'!N60-'Tabla F'!N$66)/'Tabla F'!M60-(1-13/24)*(1-'Tabla F'!M$66/'Tabla F'!M60)</f>
        <v>5.1210207949858146</v>
      </c>
      <c r="J43" s="83">
        <f>+('Tabla F'!N60)/'Tabla F'!M60-(1-13/24)</f>
        <v>14.243940801388927</v>
      </c>
      <c r="L43" s="9">
        <f t="shared" si="1"/>
        <v>54</v>
      </c>
      <c r="M43" s="36">
        <f>+('Tabla F'!AD60-'Tabla F'!AD61)/'Tabla F'!AC60-(1-13/24)*(1-'Tabla F'!AC61/'Tabla F'!AC60)</f>
        <v>0.98105761217948528</v>
      </c>
      <c r="N43" s="36">
        <f>+('Tabla F'!AD60-'Tabla F'!AD62)/'Tabla F'!AC60-(1-13/24)*(1-'Tabla F'!AC62/'Tabla F'!AC60)</f>
        <v>1.9214534826226608</v>
      </c>
      <c r="O43" s="36">
        <f>+('Tabla F'!AD60-'Tabla F'!AD63)/'Tabla F'!AC60-(1-13/24)*(1-'Tabla F'!AC63/'Tabla F'!AC60)</f>
        <v>2.8226073544577104</v>
      </c>
      <c r="P43" s="36">
        <f>+('Tabla F'!AD60-'Tabla F'!AD64)/'Tabla F'!AC60-(1-13/24)*(1-'Tabla F'!AC64/'Tabla F'!AC60)</f>
        <v>3.6858595174112732</v>
      </c>
      <c r="Q43" s="36">
        <f>+('Tabla F'!AD60-'Tabla F'!AD65)/'Tabla F'!AC60-(1-13/24)*(1-'Tabla F'!AC65/'Tabla F'!AC60)</f>
        <v>4.5124691498726994</v>
      </c>
      <c r="R43" s="36">
        <f>+('Tabla F'!AD60-'Tabla F'!AD66)/'Tabla F'!AC60-(1-13/24)*(1-'Tabla F'!AC66/'Tabla F'!AC60)</f>
        <v>5.3036159726969165</v>
      </c>
      <c r="S43" s="36">
        <f>+('Tabla F'!AD60-'Tabla F'!AD$65)/'Tabla F'!AC60-(1-13/24)*(1-'Tabla F'!AC$65/'Tabla F'!AC60)</f>
        <v>4.5124691498726994</v>
      </c>
      <c r="T43" s="36">
        <f>+('Tabla F'!AD60-'Tabla F'!AD$66)/'Tabla F'!AC60-(1-13/24)*(1-'Tabla F'!AC$66/'Tabla F'!AC60)</f>
        <v>5.3036159726969165</v>
      </c>
      <c r="U43" s="83">
        <f>+('Tabla F'!AD60)/'Tabla F'!AC60-(1-13/24)</f>
        <v>16.645633645618904</v>
      </c>
      <c r="W43" s="29"/>
      <c r="X43" s="38"/>
      <c r="Y43" s="38"/>
      <c r="Z43" s="38"/>
      <c r="AA43" s="38"/>
      <c r="AB43" s="38"/>
    </row>
    <row r="44" spans="1:28" x14ac:dyDescent="0.2">
      <c r="A44" s="9">
        <f t="shared" si="2"/>
        <v>55</v>
      </c>
      <c r="B44" s="36">
        <f>+('Tabla F'!N61-'Tabla F'!N62)/'Tabla F'!M61-(1-13/24)*(1-'Tabla F'!M62/'Tabla F'!M61)</f>
        <v>0.97551530625027361</v>
      </c>
      <c r="C44" s="36">
        <f>+('Tabla F'!N61-'Tabla F'!N63)/'Tabla F'!M61-(1-13/24)*(1-'Tabla F'!M63/'Tabla F'!M61)</f>
        <v>1.8987035151301259</v>
      </c>
      <c r="D44" s="36">
        <f>+('Tabla F'!N61-'Tabla F'!N64)/'Tabla F'!M61-(1-13/24)*(1-'Tabla F'!M64/'Tabla F'!M61)</f>
        <v>2.7719004835162688</v>
      </c>
      <c r="E44" s="36">
        <f>+('Tabla F'!N61-'Tabla F'!N65)/'Tabla F'!M61-(1-13/24)*(1-'Tabla F'!M65/'Tabla F'!M61)</f>
        <v>3.597333045188901</v>
      </c>
      <c r="F44" s="36">
        <f>('Tabla F'!N61-'Tabla F'!N66)/'Tabla F'!M61-(1-13/24)*(1-'Tabla F'!M66/'Tabla F'!M61)</f>
        <v>4.3771246134323105</v>
      </c>
      <c r="G44" s="36">
        <f>('Tabla F'!N61-'Tabla F'!N67)/'Tabla F'!M61-(1-13/24)*(1-'Tabla F'!M67/'Tabla F'!M61)</f>
        <v>5.1133005666743285</v>
      </c>
      <c r="H44" s="36">
        <f>+('Tabla F'!N61-'Tabla F'!N$65)/'Tabla F'!M61-(1-13/24)*(1-'Tabla F'!M$65/'Tabla F'!M61)</f>
        <v>3.597333045188901</v>
      </c>
      <c r="I44" s="36">
        <f>+('Tabla F'!N61-'Tabla F'!N$66)/'Tabla F'!M61-(1-13/24)*(1-'Tabla F'!M$66/'Tabla F'!M61)</f>
        <v>4.3771246134323105</v>
      </c>
      <c r="J44" s="83">
        <f>+('Tabla F'!N61)/'Tabla F'!M61-(1-13/24)</f>
        <v>14.010250771959182</v>
      </c>
      <c r="L44" s="9">
        <f t="shared" si="1"/>
        <v>55</v>
      </c>
      <c r="M44" s="36">
        <f>+('Tabla F'!AD61-'Tabla F'!AD62)/'Tabla F'!AC61-(1-13/24)*(1-'Tabla F'!AC62/'Tabla F'!AC61)</f>
        <v>0.98093685897436433</v>
      </c>
      <c r="N44" s="36">
        <f>+('Tabla F'!AD61-'Tabla F'!AD63)/'Tabla F'!AC61-(1-13/24)*(1-'Tabla F'!AC63/'Tabla F'!AC61)</f>
        <v>1.9209399749747289</v>
      </c>
      <c r="O44" s="36">
        <f>+('Tabla F'!AD61-'Tabla F'!AD64)/'Tabla F'!AC61-(1-13/24)*(1-'Tabla F'!AC64/'Tabla F'!AC61)</f>
        <v>2.8214074183626172</v>
      </c>
      <c r="P44" s="36">
        <f>+('Tabla F'!AD61-'Tabla F'!AD65)/'Tabla F'!AC61-(1-13/24)*(1-'Tabla F'!AC65/'Tabla F'!AC61)</f>
        <v>3.6836526514074408</v>
      </c>
      <c r="Q44" s="36">
        <f>+('Tabla F'!AD61-'Tabla F'!AD66)/'Tabla F'!AC61-(1-13/24)*(1-'Tabla F'!AC66/'Tabla F'!AC61)</f>
        <v>4.5089062533857263</v>
      </c>
      <c r="R44" s="36">
        <f>+('Tabla F'!AD61-'Tabla F'!AD67)/'Tabla F'!AC61-(1-13/24)*(1-'Tabla F'!AC67/'Tabla F'!AC61)</f>
        <v>5.2983215749217374</v>
      </c>
      <c r="S44" s="36">
        <f>+('Tabla F'!AD61-'Tabla F'!AD$65)/'Tabla F'!AC61-(1-13/24)*(1-'Tabla F'!AC$65/'Tabla F'!AC61)</f>
        <v>3.6836526514074408</v>
      </c>
      <c r="T44" s="36">
        <f>+('Tabla F'!AD61-'Tabla F'!AD$66)/'Tabla F'!AC61-(1-13/24)*(1-'Tabla F'!AC$66/'Tabla F'!AC61)</f>
        <v>4.5089062533857263</v>
      </c>
      <c r="U44" s="83">
        <f>+('Tabla F'!AD61)/'Tabla F'!AC61-(1-13/24)</f>
        <v>16.339884610686063</v>
      </c>
      <c r="W44" s="29"/>
      <c r="X44" s="38"/>
      <c r="Y44" s="38"/>
      <c r="Z44" s="38"/>
      <c r="AA44" s="38"/>
      <c r="AB44" s="38"/>
    </row>
    <row r="45" spans="1:28" x14ac:dyDescent="0.2">
      <c r="A45" s="9">
        <f t="shared" si="2"/>
        <v>56</v>
      </c>
      <c r="B45" s="36">
        <f>+('Tabla F'!N62-'Tabla F'!N63)/'Tabla F'!M62-(1-13/24)*(1-'Tabla F'!M63/'Tabla F'!M62)</f>
        <v>0.97528928401396398</v>
      </c>
      <c r="C45" s="36">
        <f>+('Tabla F'!N62-'Tabla F'!N64)/'Tabla F'!M62-(1-13/24)*(1-'Tabla F'!M64/'Tabla F'!M62)</f>
        <v>1.8977660205114932</v>
      </c>
      <c r="D45" s="36">
        <f>+('Tabla F'!N62-'Tabla F'!N65)/'Tabla F'!M62-(1-13/24)*(1-'Tabla F'!M65/'Tabla F'!M62)</f>
        <v>2.7697827169252185</v>
      </c>
      <c r="E45" s="36">
        <f>+('Tabla F'!N62-'Tabla F'!N66)/'Tabla F'!M62-(1-13/24)*(1-'Tabla F'!M66/'Tabla F'!M62)</f>
        <v>3.5935826235499131</v>
      </c>
      <c r="F45" s="36">
        <f>('Tabla F'!N62-'Tabla F'!N67)/'Tabla F'!M62-(1-13/24)*(1-'Tabla F'!M67/'Tabla F'!M62)</f>
        <v>4.3713054231260351</v>
      </c>
      <c r="G45" s="36">
        <f>('Tabla F'!N62-'Tabla F'!N68)/'Tabla F'!M62-(1-13/24)*(1-'Tabla F'!M68/'Tabla F'!M62)</f>
        <v>5.1049927041796792</v>
      </c>
      <c r="H45" s="36">
        <f>+('Tabla F'!N62-'Tabla F'!N$65)/'Tabla F'!M62-(1-13/24)*(1-'Tabla F'!M$65/'Tabla F'!M62)</f>
        <v>2.7697827169252185</v>
      </c>
      <c r="I45" s="36">
        <f>+('Tabla F'!N62-'Tabla F'!N$66)/'Tabla F'!M62-(1-13/24)*(1-'Tabla F'!M$66/'Tabla F'!M62)</f>
        <v>3.5935826235499131</v>
      </c>
      <c r="J45" s="83">
        <f>+('Tabla F'!N62)/'Tabla F'!M62-(1-13/24)</f>
        <v>13.770364154766995</v>
      </c>
      <c r="L45" s="9">
        <f t="shared" si="1"/>
        <v>56</v>
      </c>
      <c r="M45" s="36">
        <f>+('Tabla F'!AD62-'Tabla F'!AD63)/'Tabla F'!AC62-(1-13/24)*(1-'Tabla F'!AC63/'Tabla F'!AC62)</f>
        <v>0.98079671474358454</v>
      </c>
      <c r="N45" s="36">
        <f>+('Tabla F'!AD62-'Tabla F'!AD64)/'Tabla F'!AC62-(1-13/24)*(1-'Tabla F'!AC64/'Tabla F'!AC62)</f>
        <v>1.9203420153658142</v>
      </c>
      <c r="O45" s="36">
        <f>+('Tabla F'!AD62-'Tabla F'!AD65)/'Tabla F'!AC62-(1-13/24)*(1-'Tabla F'!AC65/'Tabla F'!AC62)</f>
        <v>2.8200063648543656</v>
      </c>
      <c r="P45" s="36">
        <f>+('Tabla F'!AD62-'Tabla F'!AD66)/'Tabla F'!AC62-(1-13/24)*(1-'Tabla F'!AC66/'Tabla F'!AC62)</f>
        <v>3.6810737463057879</v>
      </c>
      <c r="Q45" s="36">
        <f>+('Tabla F'!AD62-'Tabla F'!AD67)/'Tabla F'!AC62-(1-13/24)*(1-'Tabla F'!AC67/'Tabla F'!AC62)</f>
        <v>4.5047475626492544</v>
      </c>
      <c r="R45" s="36">
        <f>+('Tabla F'!AD62-'Tabla F'!AD68)/'Tabla F'!AC62-(1-13/24)*(1-'Tabla F'!AC68/'Tabla F'!AC62)</f>
        <v>5.292158095963214</v>
      </c>
      <c r="S45" s="36">
        <f>+('Tabla F'!AD62-'Tabla F'!AD$65)/'Tabla F'!AC62-(1-13/24)*(1-'Tabla F'!AC$65/'Tabla F'!AC62)</f>
        <v>2.8200063648543656</v>
      </c>
      <c r="T45" s="36">
        <f>+('Tabla F'!AD62-'Tabla F'!AD$66)/'Tabla F'!AC62-(1-13/24)*(1-'Tabla F'!AC$66/'Tabla F'!AC62)</f>
        <v>3.6810737463057879</v>
      </c>
      <c r="U45" s="83">
        <f>+('Tabla F'!AD62)/'Tabla F'!AC62-(1-13/24)</f>
        <v>16.025484639767249</v>
      </c>
      <c r="W45" s="29"/>
      <c r="X45" s="38"/>
      <c r="Y45" s="38"/>
      <c r="Z45" s="38"/>
      <c r="AA45" s="38"/>
      <c r="AB45" s="38"/>
    </row>
    <row r="46" spans="1:28" x14ac:dyDescent="0.2">
      <c r="A46" s="9">
        <f t="shared" si="2"/>
        <v>57</v>
      </c>
      <c r="B46" s="36">
        <f>+('Tabla F'!N63-'Tabla F'!N64)/'Tabla F'!M63-(1-13/24)*(1-'Tabla F'!M64/'Tabla F'!M63)</f>
        <v>0.97504562872636569</v>
      </c>
      <c r="C46" s="36">
        <f>+('Tabla F'!N63-'Tabla F'!N65)/'Tabla F'!M63-(1-13/24)*(1-'Tabla F'!M65/'Tabla F'!M63)</f>
        <v>1.8967556669034493</v>
      </c>
      <c r="D46" s="36">
        <f>+('Tabla F'!N63-'Tabla F'!N66)/'Tabla F'!M63-(1-13/24)*(1-'Tabla F'!M66/'Tabla F'!M63)</f>
        <v>2.7675012002264441</v>
      </c>
      <c r="E46" s="36">
        <f>+('Tabla F'!N63-'Tabla F'!N67)/'Tabla F'!M63-(1-13/24)*(1-'Tabla F'!M67/'Tabla F'!M63)</f>
        <v>3.5895438448645187</v>
      </c>
      <c r="F46" s="36">
        <f>('Tabla F'!N63-'Tabla F'!N68)/'Tabla F'!M63-(1-13/24)*(1-'Tabla F'!M68/'Tabla F'!M63)</f>
        <v>4.3650415327082754</v>
      </c>
      <c r="G46" s="36">
        <f>('Tabla F'!N63-'Tabla F'!N69)/'Tabla F'!M63-(1-13/24)*(1-'Tabla F'!M69/'Tabla F'!M63)</f>
        <v>5.0960540832885126</v>
      </c>
      <c r="H46" s="36">
        <f>+('Tabla F'!N63-'Tabla F'!N$65)/'Tabla F'!M63-(1-13/24)*(1-'Tabla F'!M$65/'Tabla F'!M63)</f>
        <v>1.8967556669034493</v>
      </c>
      <c r="I46" s="36">
        <f>+('Tabla F'!N63-'Tabla F'!N$66)/'Tabla F'!M63-(1-13/24)*(1-'Tabla F'!M$66/'Tabla F'!M63)</f>
        <v>2.7675012002264441</v>
      </c>
      <c r="J46" s="83">
        <f>+('Tabla F'!N63)/'Tabla F'!M63-(1-13/24)</f>
        <v>13.524223786198133</v>
      </c>
      <c r="L46" s="9">
        <f t="shared" si="1"/>
        <v>57</v>
      </c>
      <c r="M46" s="36">
        <f>+('Tabla F'!AD63-'Tabla F'!AD64)/'Tabla F'!AC63-(1-13/24)*(1-'Tabla F'!AC64/'Tabla F'!AC63)</f>
        <v>0.9806318910256443</v>
      </c>
      <c r="N46" s="36">
        <f>+('Tabla F'!AD63-'Tabla F'!AD65)/'Tabla F'!AC63-(1-13/24)*(1-'Tabla F'!AC65/'Tabla F'!AC63)</f>
        <v>1.9196388252767511</v>
      </c>
      <c r="O46" s="36">
        <f>+('Tabla F'!AD63-'Tabla F'!AD66)/'Tabla F'!AC63-(1-13/24)*(1-'Tabla F'!AC66/'Tabla F'!AC63)</f>
        <v>2.8183609348056868</v>
      </c>
      <c r="P46" s="36">
        <f>+('Tabla F'!AD63-'Tabla F'!AD67)/'Tabla F'!AC63-(1-13/24)*(1-'Tabla F'!AC67/'Tabla F'!AC63)</f>
        <v>3.6780542477031877</v>
      </c>
      <c r="Q46" s="36">
        <f>+('Tabla F'!AD63-'Tabla F'!AD68)/'Tabla F'!AC63-(1-13/24)*(1-'Tabla F'!AC68/'Tabla F'!AC63)</f>
        <v>4.4998984736131078</v>
      </c>
      <c r="R46" s="36">
        <f>+('Tabla F'!AD63-'Tabla F'!AD69)/'Tabla F'!AC63-(1-13/24)*(1-'Tabla F'!AC69/'Tabla F'!AC63)</f>
        <v>5.2850064695714201</v>
      </c>
      <c r="S46" s="36">
        <f>+('Tabla F'!AD63-'Tabla F'!AD$65)/'Tabla F'!AC63-(1-13/24)*(1-'Tabla F'!AC$65/'Tabla F'!AC63)</f>
        <v>1.9196388252767511</v>
      </c>
      <c r="T46" s="36">
        <f>+('Tabla F'!AD63-'Tabla F'!AD$66)/'Tabla F'!AC63-(1-13/24)*(1-'Tabla F'!AC$66/'Tabla F'!AC63)</f>
        <v>2.8183609348056868</v>
      </c>
      <c r="U46" s="83">
        <f>+('Tabla F'!AD63)/'Tabla F'!AC63-(1-13/24)</f>
        <v>15.702596521994218</v>
      </c>
      <c r="W46" s="29"/>
      <c r="X46" s="38"/>
      <c r="Y46" s="38"/>
      <c r="Z46" s="38"/>
      <c r="AA46" s="38"/>
      <c r="AB46" s="38"/>
    </row>
    <row r="47" spans="1:28" x14ac:dyDescent="0.2">
      <c r="A47" s="9">
        <f t="shared" si="2"/>
        <v>58</v>
      </c>
      <c r="B47" s="36">
        <f>+('Tabla F'!N64-'Tabla F'!N65)/'Tabla F'!M64-(1-13/24)*(1-'Tabla F'!M65/'Tabla F'!M64)</f>
        <v>0.9747829755204056</v>
      </c>
      <c r="C47" s="36">
        <f>+('Tabla F'!N64-'Tabla F'!N66)/'Tabla F'!M64-(1-13/24)*(1-'Tabla F'!M66/'Tabla F'!M64)</f>
        <v>1.895666861706983</v>
      </c>
      <c r="D47" s="36">
        <f>+('Tabla F'!N64-'Tabla F'!N67)/'Tabla F'!M64-(1-13/24)*(1-'Tabla F'!M67/'Tabla F'!M64)</f>
        <v>2.7650435007308634</v>
      </c>
      <c r="E47" s="36">
        <f>+('Tabla F'!N64-'Tabla F'!N68)/'Tabla F'!M64-(1-13/24)*(1-'Tabla F'!M68/'Tabla F'!M64)</f>
        <v>3.5851950802456098</v>
      </c>
      <c r="F47" s="36">
        <f>('Tabla F'!N64-'Tabla F'!N69)/'Tabla F'!M64-(1-13/24)*(1-'Tabla F'!M69/'Tabla F'!M64)</f>
        <v>4.358300026142337</v>
      </c>
      <c r="G47" s="36">
        <f>('Tabla F'!N64-'Tabla F'!N70)/'Tabla F'!M64-(1-13/24)*(1-'Tabla F'!M70/'Tabla F'!M64)</f>
        <v>5.0864386820515337</v>
      </c>
      <c r="H47" s="36">
        <f>+('Tabla F'!N64-'Tabla F'!N$65)/'Tabla F'!M64-(1-13/24)*(1-'Tabla F'!M$65/'Tabla F'!M64)</f>
        <v>0.9747829755204056</v>
      </c>
      <c r="I47" s="36">
        <f>+('Tabla F'!N64-'Tabla F'!N$66)/'Tabla F'!M64-(1-13/24)*(1-'Tabla F'!M$66/'Tabla F'!M64)</f>
        <v>1.895666861706983</v>
      </c>
      <c r="J47" s="83">
        <f>+('Tabla F'!N64)/'Tabla F'!M64-(1-13/24)</f>
        <v>13.271771726463282</v>
      </c>
      <c r="L47" s="9">
        <f t="shared" si="1"/>
        <v>58</v>
      </c>
      <c r="M47" s="36">
        <f>+('Tabla F'!AD64-'Tabla F'!AD65)/'Tabla F'!AC64-(1-13/24)*(1-'Tabla F'!AC65/'Tabla F'!AC64)</f>
        <v>0.98043798076922817</v>
      </c>
      <c r="N47" s="36">
        <f>+('Tabla F'!AD64-'Tabla F'!AD66)/'Tabla F'!AC64-(1-13/24)*(1-'Tabla F'!AC66/'Tabla F'!AC64)</f>
        <v>1.9188136819475734</v>
      </c>
      <c r="O47" s="36">
        <f>+('Tabla F'!AD64-'Tabla F'!AD67)/'Tabla F'!AC64-(1-13/24)*(1-'Tabla F'!AC67/'Tabla F'!AC64)</f>
        <v>2.8164385503413931</v>
      </c>
      <c r="P47" s="36">
        <f>+('Tabla F'!AD64-'Tabla F'!AD68)/'Tabla F'!AC64-(1-13/24)*(1-'Tabla F'!AC68/'Tabla F'!AC64)</f>
        <v>3.6745443469728114</v>
      </c>
      <c r="Q47" s="36">
        <f>+('Tabla F'!AD64-'Tabla F'!AD69)/'Tabla F'!AC64-(1-13/24)*(1-'Tabla F'!AC69/'Tabla F'!AC64)</f>
        <v>4.4942930305723063</v>
      </c>
      <c r="R47" s="36">
        <f>+('Tabla F'!AD64-'Tabla F'!AD70)/'Tabla F'!AC64-(1-13/24)*(1-'Tabla F'!AC70/'Tabla F'!AC64)</f>
        <v>5.2767890407581381</v>
      </c>
      <c r="S47" s="36">
        <f>+('Tabla F'!AD64-'Tabla F'!AD$65)/'Tabla F'!AC64-(1-13/24)*(1-'Tabla F'!AC$65/'Tabla F'!AC64)</f>
        <v>0.98043798076922817</v>
      </c>
      <c r="T47" s="36">
        <f>+('Tabla F'!AD64-'Tabla F'!AD$66)/'Tabla F'!AC64-(1-13/24)*(1-'Tabla F'!AC$66/'Tabla F'!AC64)</f>
        <v>1.9188136819475734</v>
      </c>
      <c r="U47" s="83">
        <f>+('Tabla F'!AD64)/'Tabla F'!AC64-(1-13/24)</f>
        <v>15.371530016713303</v>
      </c>
      <c r="W47" s="29"/>
      <c r="X47" s="38"/>
      <c r="Y47" s="38"/>
      <c r="Z47" s="38"/>
      <c r="AA47" s="38"/>
      <c r="AB47" s="38"/>
    </row>
    <row r="48" spans="1:28" x14ac:dyDescent="0.2">
      <c r="A48" s="9">
        <f t="shared" si="2"/>
        <v>59</v>
      </c>
      <c r="B48" s="36">
        <f>+('Tabla F'!N65-'Tabla F'!N66)/'Tabla F'!M65-(1-13/24)*(1-'Tabla F'!M66/'Tabla F'!M65)</f>
        <v>0.97449985729209609</v>
      </c>
      <c r="C48" s="36">
        <f>+('Tabla F'!N65-'Tabla F'!N67)/'Tabla F'!M65-(1-13/24)*(1-'Tabla F'!M67/'Tabla F'!M65)</f>
        <v>1.8944935974043033</v>
      </c>
      <c r="D48" s="36">
        <f>+('Tabla F'!N65-'Tabla F'!N68)/'Tabla F'!M65-(1-13/24)*(1-'Tabla F'!M68/'Tabla F'!M65)</f>
        <v>2.7623962821876011</v>
      </c>
      <c r="E48" s="36">
        <f>+('Tabla F'!N65-'Tabla F'!N69)/'Tabla F'!M65-(1-13/24)*(1-'Tabla F'!M69/'Tabla F'!M65)</f>
        <v>3.5805131704828232</v>
      </c>
      <c r="F48" s="36">
        <f>('Tabla F'!N65-'Tabla F'!N70)/'Tabla F'!M65-(1-13/24)*(1-'Tabla F'!M70/'Tabla F'!M65)</f>
        <v>4.3510457282960964</v>
      </c>
      <c r="G48" s="36">
        <f>('Tabla F'!N65-'Tabla F'!N71)/'Tabla F'!M65-(1-13/24)*(1-'Tabla F'!M71/'Tabla F'!M65)</f>
        <v>5.0760974283799278</v>
      </c>
      <c r="H48" s="36">
        <f>+('Tabla F'!N65-'Tabla F'!N$65)/'Tabla F'!M65-(1-13/24)*(1-'Tabla F'!M$65/'Tabla F'!M65)</f>
        <v>0</v>
      </c>
      <c r="I48" s="36">
        <f>+('Tabla F'!N65-'Tabla F'!N$66)/'Tabla F'!M65-(1-13/24)*(1-'Tabla F'!M$66/'Tabla F'!M65)</f>
        <v>0.97449985729209609</v>
      </c>
      <c r="J48" s="83">
        <f>+('Tabla F'!N65)/'Tabla F'!M65-(1-13/24)</f>
        <v>13.012947628544367</v>
      </c>
      <c r="L48" s="9">
        <f t="shared" si="1"/>
        <v>59</v>
      </c>
      <c r="M48" s="36">
        <f>+('Tabla F'!AD65-'Tabla F'!AD66)/'Tabla F'!AC65-(1-13/24)*(1-'Tabla F'!AC66/'Tabla F'!AC65)</f>
        <v>0.98021189903845984</v>
      </c>
      <c r="N48" s="36">
        <f>+('Tabla F'!AD65-'Tabla F'!AD67)/'Tabla F'!AC65-(1-13/24)*(1-'Tabla F'!AC67/'Tabla F'!AC65)</f>
        <v>1.9178561451198375</v>
      </c>
      <c r="O48" s="36">
        <f>+('Tabla F'!AD65-'Tabla F'!AD68)/'Tabla F'!AC65-(1-13/24)*(1-'Tabla F'!AC68/'Tabla F'!AC65)</f>
        <v>2.8142194156475879</v>
      </c>
      <c r="P48" s="36">
        <f>+('Tabla F'!AD65-'Tabla F'!AD69)/'Tabla F'!AC65-(1-13/24)*(1-'Tabla F'!AC69/'Tabla F'!AC65)</f>
        <v>3.6705154736937695</v>
      </c>
      <c r="Q48" s="36">
        <f>+('Tabla F'!AD65-'Tabla F'!AD70)/'Tabla F'!AC65-(1-13/24)*(1-'Tabla F'!AC70/'Tabla F'!AC65)</f>
        <v>4.4878979988072318</v>
      </c>
      <c r="R48" s="36">
        <f>+('Tabla F'!AD65-'Tabla F'!AD71)/'Tabla F'!AC65-(1-13/24)*(1-'Tabla F'!AC71/'Tabla F'!AC65)</f>
        <v>5.2674669602765398</v>
      </c>
      <c r="S48" s="36">
        <f>+('Tabla F'!AD65-'Tabla F'!AD$65)/'Tabla F'!AC65-(1-13/24)*(1-'Tabla F'!AC$65/'Tabla F'!AC65)</f>
        <v>0</v>
      </c>
      <c r="T48" s="36">
        <f>+('Tabla F'!AD65-'Tabla F'!AD$66)/'Tabla F'!AC65-(1-13/24)*(1-'Tabla F'!AC$66/'Tabla F'!AC65)</f>
        <v>0.98021189903845984</v>
      </c>
      <c r="U48" s="83">
        <f>+('Tabla F'!AD65)/'Tabla F'!AC65-(1-13/24)</f>
        <v>15.032699201477923</v>
      </c>
      <c r="W48" s="29"/>
      <c r="X48" s="38"/>
      <c r="Y48" s="38"/>
      <c r="Z48" s="38"/>
      <c r="AA48" s="38"/>
      <c r="AB48" s="38"/>
    </row>
    <row r="49" spans="1:23" x14ac:dyDescent="0.2">
      <c r="A49" s="9">
        <f t="shared" si="2"/>
        <v>60</v>
      </c>
      <c r="B49" s="36">
        <f>+('Tabla F'!N66-'Tabla F'!N67)/'Tabla F'!M66-(1-13/24)*(1-'Tabla F'!M67/'Tabla F'!M66)</f>
        <v>0.97419469366973332</v>
      </c>
      <c r="C49" s="36">
        <f>+('Tabla F'!N66-'Tabla F'!N68)/'Tabla F'!M66-(1-13/24)*(1-'Tabla F'!M68/'Tabla F'!M66)</f>
        <v>1.8932294145304225</v>
      </c>
      <c r="D49" s="36">
        <f>+('Tabla F'!N66-'Tabla F'!N69)/'Tabla F'!M66-(1-13/24)*(1-'Tabla F'!M69/'Tabla F'!M66)</f>
        <v>2.7595452345506675</v>
      </c>
      <c r="E49" s="36">
        <f>+('Tabla F'!N66-'Tabla F'!N70)/'Tabla F'!M66-(1-13/24)*(1-'Tabla F'!M70/'Tabla F'!M66)</f>
        <v>3.5754733179633931</v>
      </c>
      <c r="F49" s="36">
        <f>('Tabla F'!N66-'Tabla F'!N71)/'Tabla F'!M66-(1-13/24)*(1-'Tabla F'!M71/'Tabla F'!M66)</f>
        <v>4.3432410625262392</v>
      </c>
      <c r="G49" s="36">
        <f>('Tabla F'!N66-'Tabla F'!N72)/'Tabla F'!M66-(1-13/24)*(1-'Tabla F'!M72/'Tabla F'!M66)</f>
        <v>5.0649780284269132</v>
      </c>
      <c r="H49" s="36"/>
      <c r="I49" s="36">
        <f>+('Tabla F'!N66-'Tabla F'!N$66)/'Tabla F'!M66-(1-13/24)*(1-'Tabla F'!M$66/'Tabla F'!M66)</f>
        <v>0</v>
      </c>
      <c r="J49" s="83">
        <f>+('Tabla F'!N66)/'Tabla F'!M66-(1-13/24)</f>
        <v>12.747686671589534</v>
      </c>
      <c r="L49" s="9">
        <f t="shared" si="1"/>
        <v>60</v>
      </c>
      <c r="M49" s="36">
        <f>+('Tabla F'!AD66-'Tabla F'!AD67)/'Tabla F'!AC66-(1-13/24)*(1-'Tabla F'!AC67/'Tabla F'!AC66)</f>
        <v>0.97995276442307022</v>
      </c>
      <c r="N49" s="36">
        <f>+('Tabla F'!AD66-'Tabla F'!AD68)/'Tabla F'!AC66-(1-13/24)*(1-'Tabla F'!AC68/'Tabla F'!AC66)</f>
        <v>1.9167618671845652</v>
      </c>
      <c r="O49" s="36">
        <f>+('Tabla F'!AD66-'Tabla F'!AD69)/'Tabla F'!AC66-(1-13/24)*(1-'Tabla F'!AC69/'Tabla F'!AC66)</f>
        <v>2.8116958389482081</v>
      </c>
      <c r="P49" s="36">
        <f>+('Tabla F'!AD66-'Tabla F'!AD70)/'Tabla F'!AC66-(1-13/24)*(1-'Tabla F'!AC70/'Tabla F'!AC66)</f>
        <v>3.6659604157571497</v>
      </c>
      <c r="Q49" s="36">
        <f>+('Tabla F'!AD66-'Tabla F'!AD71)/'Tabla F'!AC66-(1-13/24)*(1-'Tabla F'!AC71/'Tabla F'!AC66)</f>
        <v>4.4807051998721779</v>
      </c>
      <c r="R49" s="36">
        <f>+('Tabla F'!AD66-'Tabla F'!AD72)/'Tabla F'!AC66-(1-13/24)*(1-'Tabla F'!AC72/'Tabla F'!AC66)</f>
        <v>5.2570360330601407</v>
      </c>
      <c r="S49" s="36"/>
      <c r="T49" s="36">
        <f>+('Tabla F'!AD66-'Tabla F'!AD$66)/'Tabla F'!AC66-(1-13/24)*(1-'Tabla F'!AC$66/'Tabla F'!AC66)</f>
        <v>0</v>
      </c>
      <c r="U49" s="83">
        <f>+('Tabla F'!AD66)/'Tabla F'!AC66-(1-13/24)</f>
        <v>14.686565652801425</v>
      </c>
      <c r="W49" s="29"/>
    </row>
    <row r="50" spans="1:23" x14ac:dyDescent="0.2">
      <c r="A50" s="9">
        <f t="shared" si="2"/>
        <v>61</v>
      </c>
      <c r="B50" s="36">
        <f>+('Tabla F'!N67-'Tabla F'!N68)/'Tabla F'!M67-(1-13/24)*(1-'Tabla F'!M68/'Tabla F'!M67)</f>
        <v>0.9738657861775124</v>
      </c>
      <c r="C50" s="36">
        <f>+('Tabla F'!N67-'Tabla F'!N69)/'Tabla F'!M67-(1-13/24)*(1-'Tabla F'!M69/'Tabla F'!M67)</f>
        <v>1.8918673784915856</v>
      </c>
      <c r="D50" s="36">
        <f>+('Tabla F'!N67-'Tabla F'!N70)/'Tabla F'!M67-(1-13/24)*(1-'Tabla F'!M70/'Tabla F'!M67)</f>
        <v>2.7564750221210734</v>
      </c>
      <c r="E50" s="36">
        <f>+('Tabla F'!N67-'Tabla F'!N71)/'Tabla F'!M67-(1-13/24)*(1-'Tabla F'!M71/'Tabla F'!M67)</f>
        <v>3.570049004897478</v>
      </c>
      <c r="F50" s="36">
        <f>('Tabla F'!N67-'Tabla F'!N72)/'Tabla F'!M67-(1-13/24)*(1-'Tabla F'!M72/'Tabla F'!M67)</f>
        <v>4.3348459399381696</v>
      </c>
      <c r="G50" s="36">
        <f>('Tabla F'!N67-'Tabla F'!N73)/'Tabla F'!M67-(1-13/24)*(1-'Tabla F'!M73/'Tabla F'!M67)</f>
        <v>5.0530248353770002</v>
      </c>
      <c r="H50" s="36"/>
      <c r="I50" s="36"/>
      <c r="J50" s="83">
        <f>+('Tabla F'!N67)/'Tabla F'!M67-(1-13/24)</f>
        <v>12.475917134440378</v>
      </c>
      <c r="L50" s="9">
        <f t="shared" si="1"/>
        <v>61</v>
      </c>
      <c r="M50" s="36">
        <f>+('Tabla F'!AD67-'Tabla F'!AD68)/'Tabla F'!AC67-(1-13/24)*(1-'Tabla F'!AC68/'Tabla F'!AC67)</f>
        <v>0.97965881410256406</v>
      </c>
      <c r="N50" s="36">
        <f>+('Tabla F'!AD67-'Tabla F'!AD69)/'Tabla F'!AC67-(1-13/24)*(1-'Tabla F'!AC69/'Tabla F'!AC67)</f>
        <v>1.9155271259002098</v>
      </c>
      <c r="O50" s="36">
        <f>+('Tabla F'!AD67-'Tabla F'!AD70)/'Tabla F'!AC67-(1-13/24)*(1-'Tabla F'!AC70/'Tabla F'!AC67)</f>
        <v>2.8088658218837632</v>
      </c>
      <c r="P50" s="36">
        <f>+('Tabla F'!AD67-'Tabla F'!AD71)/'Tabla F'!AC67-(1-13/24)*(1-'Tabla F'!AC71/'Tabla F'!AC67)</f>
        <v>3.6608770871987062</v>
      </c>
      <c r="Q50" s="36">
        <f>+('Tabla F'!AD67-'Tabla F'!AD72)/'Tabla F'!AC67-(1-13/24)*(1-'Tabla F'!AC72/'Tabla F'!AC67)</f>
        <v>4.4727173448886477</v>
      </c>
      <c r="R50" s="36">
        <f>+('Tabla F'!AD67-'Tabla F'!AD73)/'Tabla F'!AC67-(1-13/24)*(1-'Tabla F'!AC73/'Tabla F'!AC67)</f>
        <v>5.245518913195907</v>
      </c>
      <c r="S50" s="36"/>
      <c r="T50" s="36"/>
      <c r="U50" s="83">
        <f>+('Tabla F'!AD67)/'Tabla F'!AC67-(1-13/24)</f>
        <v>14.333554283374937</v>
      </c>
      <c r="W50" s="29"/>
    </row>
    <row r="51" spans="1:23" x14ac:dyDescent="0.2">
      <c r="A51" s="9">
        <f t="shared" si="2"/>
        <v>62</v>
      </c>
      <c r="B51" s="36">
        <f>+('Tabla F'!N68-'Tabla F'!N69)/'Tabla F'!M68-(1-13/24)*(1-'Tabla F'!M69/'Tabla F'!M68)</f>
        <v>0.97351130721139201</v>
      </c>
      <c r="C51" s="36">
        <f>+('Tabla F'!N68-'Tabla F'!N70)/'Tabla F'!M68-(1-13/24)*(1-'Tabla F'!M70/'Tabla F'!M68)</f>
        <v>1.8904000407624484</v>
      </c>
      <c r="D51" s="36">
        <f>+('Tabla F'!N68-'Tabla F'!N71)/'Tabla F'!M68-(1-13/24)*(1-'Tabla F'!M71/'Tabla F'!M68)</f>
        <v>2.7531692103554177</v>
      </c>
      <c r="E51" s="36">
        <f>+('Tabla F'!N68-'Tabla F'!N72)/'Tabla F'!M68-(1-13/24)*(1-'Tabla F'!M72/'Tabla F'!M68)</f>
        <v>3.5642118819764077</v>
      </c>
      <c r="F51" s="36">
        <f>('Tabla F'!N68-'Tabla F'!N73)/'Tabla F'!M68-(1-13/24)*(1-'Tabla F'!M73/'Tabla F'!M68)</f>
        <v>4.3258176146504423</v>
      </c>
      <c r="G51" s="36">
        <f>('Tabla F'!N68-'Tabla F'!N74)/'Tabla F'!M68-(1-13/24)*(1-'Tabla F'!M74/'Tabla F'!M68)</f>
        <v>5.0401786852300514</v>
      </c>
      <c r="H51" s="36"/>
      <c r="I51" s="36"/>
      <c r="J51" s="83">
        <f>+('Tabla F'!N68)/'Tabla F'!M68-(1-13/24)</f>
        <v>12.1975573216969</v>
      </c>
      <c r="L51" s="9">
        <f t="shared" si="1"/>
        <v>62</v>
      </c>
      <c r="M51" s="36">
        <f>+('Tabla F'!AD68-'Tabla F'!AD69)/'Tabla F'!AC68-(1-13/24)*(1-'Tabla F'!AC69/'Tabla F'!AC68)</f>
        <v>0.97933181089743659</v>
      </c>
      <c r="N51" s="36">
        <f>+('Tabla F'!AD68-'Tabla F'!AD70)/'Tabla F'!AC68-(1-13/24)*(1-'Tabla F'!AC70/'Tabla F'!AC68)</f>
        <v>1.9141588499728805</v>
      </c>
      <c r="O51" s="36">
        <f>+('Tabla F'!AD68-'Tabla F'!AD71)/'Tabla F'!AC68-(1-13/24)*(1-'Tabla F'!AC71/'Tabla F'!AC68)</f>
        <v>2.8057391341296909</v>
      </c>
      <c r="P51" s="36">
        <f>+('Tabla F'!AD68-'Tabla F'!AD72)/'Tabla F'!AC68-(1-13/24)*(1-'Tabla F'!AC72/'Tabla F'!AC68)</f>
        <v>3.6552827928905618</v>
      </c>
      <c r="Q51" s="36">
        <f>+('Tabla F'!AD68-'Tabla F'!AD73)/'Tabla F'!AC68-(1-13/24)*(1-'Tabla F'!AC73/'Tabla F'!AC68)</f>
        <v>4.4639747315042175</v>
      </c>
      <c r="R51" s="36">
        <f>+('Tabla F'!AD68-'Tabla F'!AD74)/'Tabla F'!AC68-(1-13/24)*(1-'Tabla F'!AC74/'Tabla F'!AC68)</f>
        <v>5.232981697268313</v>
      </c>
      <c r="S51" s="36"/>
      <c r="T51" s="36"/>
      <c r="U51" s="83">
        <f>+('Tabla F'!AD68)/'Tabla F'!AC68-(1-13/24)</f>
        <v>13.974075698040407</v>
      </c>
      <c r="W51" s="29"/>
    </row>
    <row r="52" spans="1:23" x14ac:dyDescent="0.2">
      <c r="A52" s="9">
        <f t="shared" si="2"/>
        <v>63</v>
      </c>
      <c r="B52" s="36">
        <f>+('Tabla F'!N69-'Tabla F'!N70)/'Tabla F'!M69-(1-13/24)*(1-'Tabla F'!M70/'Tabla F'!M69)</f>
        <v>0.9731292925486994</v>
      </c>
      <c r="C52" s="36">
        <f>+('Tabla F'!N69-'Tabla F'!N71)/'Tabla F'!M69-(1-13/24)*(1-'Tabla F'!M71/'Tabla F'!M69)</f>
        <v>1.8888194094805191</v>
      </c>
      <c r="D52" s="36">
        <f>+('Tabla F'!N69-'Tabla F'!N72)/'Tabla F'!M69-(1-13/24)*(1-'Tabla F'!M72/'Tabla F'!M69)</f>
        <v>2.7496102038058288</v>
      </c>
      <c r="E52" s="36">
        <f>+('Tabla F'!N69-'Tabla F'!N73)/'Tabla F'!M69-(1-13/24)*(1-'Tabla F'!M73/'Tabla F'!M69)</f>
        <v>3.5579316726145049</v>
      </c>
      <c r="F52" s="36">
        <f>('Tabla F'!N69-'Tabla F'!N74)/'Tabla F'!M69-(1-13/24)*(1-'Tabla F'!M74/'Tabla F'!M69)</f>
        <v>4.3161105636835773</v>
      </c>
      <c r="G52" s="36">
        <f>('Tabla F'!N69-'Tabla F'!N75)/'Tabla F'!M69-(1-13/24)*(1-'Tabla F'!M75/'Tabla F'!M69)</f>
        <v>5.0263767649523974</v>
      </c>
      <c r="H52" s="36"/>
      <c r="I52" s="36"/>
      <c r="J52" s="83">
        <f>+('Tabla F'!N69)/'Tabla F'!M69-(1-13/24)</f>
        <v>11.912511908951403</v>
      </c>
      <c r="L52" s="9">
        <f t="shared" si="1"/>
        <v>63</v>
      </c>
      <c r="M52" s="36">
        <f>+('Tabla F'!AD69-'Tabla F'!AD70)/'Tabla F'!AC69-(1-13/24)*(1-'Tabla F'!AC70/'Tabla F'!AC69)</f>
        <v>0.97897307692307711</v>
      </c>
      <c r="N52" s="36">
        <f>+('Tabla F'!AD69-'Tabla F'!AD71)/'Tabla F'!AC69-(1-13/24)*(1-'Tabla F'!AC71/'Tabla F'!AC69)</f>
        <v>1.9126571250098623</v>
      </c>
      <c r="O52" s="36">
        <f>+('Tabla F'!AD69-'Tabla F'!AD72)/'Tabla F'!AC69-(1-13/24)*(1-'Tabla F'!AC72/'Tabla F'!AC69)</f>
        <v>2.8023194206364002</v>
      </c>
      <c r="P52" s="36">
        <f>+('Tabla F'!AD69-'Tabla F'!AD73)/'Tabla F'!AC69-(1-13/24)*(1-'Tabla F'!AC73/'Tabla F'!AC69)</f>
        <v>3.6492008247199701</v>
      </c>
      <c r="Q52" s="36">
        <f>+('Tabla F'!AD69-'Tabla F'!AD74)/'Tabla F'!AC69-(1-13/24)*(1-'Tabla F'!AC74/'Tabla F'!AC69)</f>
        <v>4.4545231827402532</v>
      </c>
      <c r="R52" s="36">
        <f>+('Tabla F'!AD69-'Tabla F'!AD75)/'Tabla F'!AC69-(1-13/24)*(1-'Tabla F'!AC75/'Tabla F'!AC69)</f>
        <v>5.2194393981871308</v>
      </c>
      <c r="S52" s="36"/>
      <c r="T52" s="36"/>
      <c r="U52" s="83">
        <f>+('Tabla F'!AD69)/'Tabla F'!AC69-(1-13/24)</f>
        <v>13.608404416292274</v>
      </c>
      <c r="W52" s="29"/>
    </row>
    <row r="53" spans="1:23" x14ac:dyDescent="0.2">
      <c r="A53" s="9">
        <f t="shared" si="2"/>
        <v>64</v>
      </c>
      <c r="B53" s="36">
        <f>+('Tabla F'!N70-'Tabla F'!N71)/'Tabla F'!M70-(1-13/24)*(1-'Tabla F'!M71/'Tabla F'!M70)</f>
        <v>0.97271763165067082</v>
      </c>
      <c r="C53" s="36">
        <f>+('Tabla F'!N70-'Tabla F'!N72)/'Tabla F'!M70-(1-13/24)*(1-'Tabla F'!M72/'Tabla F'!M70)</f>
        <v>1.8871169107521608</v>
      </c>
      <c r="D53" s="36">
        <f>+('Tabla F'!N70-'Tabla F'!N73)/'Tabla F'!M70-(1-13/24)*(1-'Tabla F'!M73/'Tabla F'!M70)</f>
        <v>2.7457791701926113</v>
      </c>
      <c r="E53" s="36">
        <f>+('Tabla F'!N70-'Tabla F'!N74)/'Tabla F'!M70-(1-13/24)*(1-'Tabla F'!M74/'Tabla F'!M70)</f>
        <v>3.5511760633679397</v>
      </c>
      <c r="F53" s="36">
        <f>('Tabla F'!N70-'Tabla F'!N75)/'Tabla F'!M70-(1-13/24)*(1-'Tabla F'!M75/'Tabla F'!M70)</f>
        <v>4.3056763515818908</v>
      </c>
      <c r="G53" s="36">
        <f>('Tabla F'!N70-'Tabla F'!N76)/'Tabla F'!M70-(1-13/24)*(1-'Tabla F'!M76/'Tabla F'!M70)</f>
        <v>5.0115524689472517</v>
      </c>
      <c r="H53" s="36"/>
      <c r="I53" s="36"/>
      <c r="J53" s="83">
        <f>+('Tabla F'!N70)/'Tabla F'!M70-(1-13/24)</f>
        <v>11.620667465541791</v>
      </c>
      <c r="L53" s="9">
        <f t="shared" si="1"/>
        <v>64</v>
      </c>
      <c r="M53" s="36">
        <f>+('Tabla F'!AD70-'Tabla F'!AD71)/'Tabla F'!AC70-(1-13/24)*(1-'Tabla F'!AC71/'Tabla F'!AC70)</f>
        <v>0.97857820512820537</v>
      </c>
      <c r="N53" s="36">
        <f>+('Tabla F'!AD70-'Tabla F'!AD72)/'Tabla F'!AC70-(1-13/24)*(1-'Tabla F'!AC72/'Tabla F'!AC70)</f>
        <v>1.9110179680313135</v>
      </c>
      <c r="O53" s="36">
        <f>+('Tabla F'!AD70-'Tabla F'!AD73)/'Tabla F'!AC70-(1-13/24)*(1-'Tabla F'!AC73/'Tabla F'!AC70)</f>
        <v>2.7986198137121163</v>
      </c>
      <c r="P53" s="36">
        <f>+('Tabla F'!AD70-'Tabla F'!AD74)/'Tabla F'!AC70-(1-13/24)*(1-'Tabla F'!AC74/'Tabla F'!AC70)</f>
        <v>3.6426643374200465</v>
      </c>
      <c r="Q53" s="36">
        <f>+('Tabla F'!AD70-'Tabla F'!AD75)/'Tabla F'!AC70-(1-13/24)*(1-'Tabla F'!AC75/'Tabla F'!AC70)</f>
        <v>4.4443598774898172</v>
      </c>
      <c r="R53" s="36">
        <f>+('Tabla F'!AD70-'Tabla F'!AD76)/'Tabla F'!AC70-(1-13/24)*(1-'Tabla F'!AC76/'Tabla F'!AC70)</f>
        <v>5.2047507306384704</v>
      </c>
      <c r="S53" s="36"/>
      <c r="T53" s="36"/>
      <c r="U53" s="83">
        <f>+('Tabla F'!AD70)/'Tabla F'!AC70-(1-13/24)</f>
        <v>13.23668994580602</v>
      </c>
      <c r="W53" s="29"/>
    </row>
    <row r="54" spans="1:23" x14ac:dyDescent="0.2">
      <c r="A54" s="9">
        <f t="shared" si="2"/>
        <v>65</v>
      </c>
      <c r="B54" s="36">
        <f>+('Tabla F'!N71-'Tabla F'!N72)/'Tabla F'!M71-(1-13/24)*(1-'Tabla F'!M72/'Tabla F'!M71)</f>
        <v>0.97227405488753471</v>
      </c>
      <c r="C54" s="36">
        <f>+('Tabla F'!N71-'Tabla F'!N73)/'Tabla F'!M71-(1-13/24)*(1-'Tabla F'!M73/'Tabla F'!M71)</f>
        <v>1.8852833450801156</v>
      </c>
      <c r="D54" s="36">
        <f>+('Tabla F'!N71-'Tabla F'!N74)/'Tabla F'!M71-(1-13/24)*(1-'Tabla F'!M74/'Tabla F'!M71)</f>
        <v>2.7416559615271217</v>
      </c>
      <c r="E54" s="36">
        <f>+('Tabla F'!N71-'Tabla F'!N75)/'Tabla F'!M71-(1-13/24)*(1-'Tabla F'!M75/'Tabla F'!M71)</f>
        <v>3.5439105907700776</v>
      </c>
      <c r="F54" s="36">
        <f>('Tabla F'!N71-'Tabla F'!N76)/'Tabla F'!M71-(1-13/24)*(1-'Tabla F'!M76/'Tabla F'!M71)</f>
        <v>4.2944634953540231</v>
      </c>
      <c r="G54" s="36">
        <f>('Tabla F'!N71-'Tabla F'!N77)/'Tabla F'!M71-(1-13/24)*(1-'Tabla F'!M77/'Tabla F'!M71)</f>
        <v>4.9956352647176043</v>
      </c>
      <c r="H54" s="36"/>
      <c r="I54" s="36"/>
      <c r="J54" s="83">
        <f>+('Tabla F'!N71)/'Tabla F'!M71-(1-13/24)</f>
        <v>11.321887055082984</v>
      </c>
      <c r="L54" s="9">
        <f t="shared" si="1"/>
        <v>65</v>
      </c>
      <c r="M54" s="36">
        <f>+('Tabla F'!AD71-'Tabla F'!AD72)/'Tabla F'!AC71-(1-13/24)*(1-'Tabla F'!AC72/'Tabla F'!AC71)</f>
        <v>0.97815733173077113</v>
      </c>
      <c r="N54" s="36">
        <f>+('Tabla F'!AD71-'Tabla F'!AD73)/'Tabla F'!AC71-(1-13/24)*(1-'Tabla F'!AC73/'Tabla F'!AC71)</f>
        <v>1.9092783408856111</v>
      </c>
      <c r="O54" s="36">
        <f>+('Tabla F'!AD71-'Tabla F'!AD74)/'Tabla F'!AC71-(1-13/24)*(1-'Tabla F'!AC74/'Tabla F'!AC71)</f>
        <v>2.7947064103639279</v>
      </c>
      <c r="P54" s="36">
        <f>+('Tabla F'!AD71-'Tabla F'!AD75)/'Tabla F'!AC71-(1-13/24)*(1-'Tabla F'!AC75/'Tabla F'!AC71)</f>
        <v>3.6357091233902183</v>
      </c>
      <c r="Q54" s="36">
        <f>+('Tabla F'!AD71-'Tabla F'!AD76)/'Tabla F'!AC71-(1-13/24)*(1-'Tabla F'!AC76/'Tabla F'!AC71)</f>
        <v>4.4333819786024868</v>
      </c>
      <c r="R54" s="36">
        <f>+('Tabla F'!AD71-'Tabla F'!AD77)/'Tabla F'!AC71-(1-13/24)*(1-'Tabla F'!AC77/'Tabla F'!AC71)</f>
        <v>5.1885955160526578</v>
      </c>
      <c r="S54" s="36"/>
      <c r="T54" s="36"/>
      <c r="U54" s="83">
        <f>+('Tabla F'!AD71)/'Tabla F'!AC71-(1-13/24)</f>
        <v>12.859127580518026</v>
      </c>
      <c r="W54" s="29"/>
    </row>
    <row r="55" spans="1:23" x14ac:dyDescent="0.2">
      <c r="A55" s="9">
        <f t="shared" si="2"/>
        <v>66</v>
      </c>
      <c r="B55" s="36">
        <f>+('Tabla F'!N72-'Tabla F'!N73)/'Tabla F'!M72-(1-13/24)*(1-'Tabla F'!M73/'Tabla F'!M72)</f>
        <v>0.97179612515990332</v>
      </c>
      <c r="C55" s="36">
        <f>+('Tabla F'!N72-'Tabla F'!N74)/'Tabla F'!M72-(1-13/24)*(1-'Tabla F'!M74/'Tabla F'!M72)</f>
        <v>1.8833088548723336</v>
      </c>
      <c r="D55" s="36">
        <f>+('Tabla F'!N72-'Tabla F'!N75)/'Tabla F'!M72-(1-13/24)*(1-'Tabla F'!M75/'Tabla F'!M72)</f>
        <v>2.737219048847964</v>
      </c>
      <c r="E55" s="36">
        <f>+('Tabla F'!N72-'Tabla F'!N76)/'Tabla F'!M72-(1-13/24)*(1-'Tabla F'!M76/'Tabla F'!M72)</f>
        <v>3.5360985479255027</v>
      </c>
      <c r="F55" s="36">
        <f>('Tabla F'!N72-'Tabla F'!N77)/'Tabla F'!M72-(1-13/24)*(1-'Tabla F'!M77/'Tabla F'!M72)</f>
        <v>4.2824173596380488</v>
      </c>
      <c r="G55" s="36">
        <f>('Tabla F'!N72-'Tabla F'!N78)/'Tabla F'!M72-(1-13/24)*(1-'Tabla F'!M78/'Tabla F'!M72)</f>
        <v>4.9782265361024844</v>
      </c>
      <c r="H55" s="36"/>
      <c r="I55" s="36"/>
      <c r="J55" s="83">
        <f>+('Tabla F'!N72)/'Tabla F'!M72-(1-13/24)</f>
        <v>11.016003800326089</v>
      </c>
      <c r="L55" s="9">
        <f t="shared" si="1"/>
        <v>66</v>
      </c>
      <c r="M55" s="36">
        <f>+('Tabla F'!AD72-'Tabla F'!AD73)/'Tabla F'!AC72-(1-13/24)*(1-'Tabla F'!AC73/'Tabla F'!AC72)</f>
        <v>0.97771574519230786</v>
      </c>
      <c r="N55" s="36">
        <f>+('Tabla F'!AD72-'Tabla F'!AD74)/'Tabla F'!AC72-(1-13/24)*(1-'Tabla F'!AC74/'Tabla F'!AC72)</f>
        <v>1.9074520053052173</v>
      </c>
      <c r="O55" s="36">
        <f>+('Tabla F'!AD72-'Tabla F'!AD75)/'Tabla F'!AC72-(1-13/24)*(1-'Tabla F'!AC75/'Tabla F'!AC72)</f>
        <v>2.7905397953891322</v>
      </c>
      <c r="P55" s="36">
        <f>+('Tabla F'!AD72-'Tabla F'!AD76)/'Tabla F'!AC72-(1-13/24)*(1-'Tabla F'!AC76/'Tabla F'!AC72)</f>
        <v>3.6281294345289856</v>
      </c>
      <c r="Q55" s="36">
        <f>+('Tabla F'!AD72-'Tabla F'!AD77)/'Tabla F'!AC72-(1-13/24)*(1-'Tabla F'!AC77/'Tabla F'!AC72)</f>
        <v>4.4211350259479039</v>
      </c>
      <c r="R55" s="36">
        <f>+('Tabla F'!AD72-'Tabla F'!AD78)/'Tabla F'!AC72-(1-13/24)*(1-'Tabla F'!AC78/'Tabla F'!AC72)</f>
        <v>5.1702214576390926</v>
      </c>
      <c r="S55" s="36"/>
      <c r="T55" s="36"/>
      <c r="U55" s="83">
        <f>+('Tabla F'!AD72)/'Tabla F'!AC72-(1-13/24)</f>
        <v>12.475512383663725</v>
      </c>
      <c r="W55" s="29"/>
    </row>
    <row r="56" spans="1:23" x14ac:dyDescent="0.2">
      <c r="A56" s="9">
        <f t="shared" si="2"/>
        <v>67</v>
      </c>
      <c r="B56" s="36">
        <f>+('Tabla F'!N73-'Tabla F'!N74)/'Tabla F'!M73-(1-13/24)*(1-'Tabla F'!M74/'Tabla F'!M73)</f>
        <v>0.97128122600193645</v>
      </c>
      <c r="C56" s="36">
        <f>+('Tabla F'!N73-'Tabla F'!N75)/'Tabla F'!M73-(1-13/24)*(1-'Tabla F'!M75/'Tabla F'!M73)</f>
        <v>1.8811828796649208</v>
      </c>
      <c r="D56" s="36">
        <f>+('Tabla F'!N73-'Tabla F'!N76)/'Tabla F'!M73-(1-13/24)*(1-'Tabla F'!M76/'Tabla F'!M73)</f>
        <v>2.7324454391429898</v>
      </c>
      <c r="E56" s="36">
        <f>+('Tabla F'!N73-'Tabla F'!N77)/'Tabla F'!M73-(1-13/24)*(1-'Tabla F'!M77/'Tabla F'!M73)</f>
        <v>3.5277008720069514</v>
      </c>
      <c r="F56" s="36">
        <f>('Tabla F'!N73-'Tabla F'!N78)/'Tabla F'!M73-(1-13/24)*(1-'Tabla F'!M78/'Tabla F'!M73)</f>
        <v>4.2691347192259448</v>
      </c>
      <c r="G56" s="36">
        <f>('Tabla F'!N73-'Tabla F'!N79)/'Tabla F'!M73-(1-13/24)*(1-'Tabla F'!M79/'Tabla F'!M73)</f>
        <v>4.9584600328427966</v>
      </c>
      <c r="H56" s="36"/>
      <c r="I56" s="36"/>
      <c r="J56" s="83">
        <f>+('Tabla F'!N73)/'Tabla F'!M73-(1-13/24)</f>
        <v>10.7028130567428</v>
      </c>
      <c r="L56" s="9">
        <f t="shared" si="1"/>
        <v>67</v>
      </c>
      <c r="M56" s="36">
        <f>+('Tabla F'!AD73-'Tabla F'!AD74)/'Tabla F'!AC73-(1-13/24)*(1-'Tabla F'!AC74/'Tabla F'!AC73)</f>
        <v>0.97725036057692105</v>
      </c>
      <c r="N56" s="36">
        <f>+('Tabla F'!AD73-'Tabla F'!AD75)/'Tabla F'!AC73-(1-13/24)*(1-'Tabla F'!AC75/'Tabla F'!AC73)</f>
        <v>1.9054682846318332</v>
      </c>
      <c r="O56" s="36">
        <f>+('Tabla F'!AD73-'Tabla F'!AD76)/'Tabla F'!AC73-(1-13/24)*(1-'Tabla F'!AC76/'Tabla F'!AC73)</f>
        <v>2.785862878218524</v>
      </c>
      <c r="P56" s="36">
        <f>+('Tabla F'!AD73-'Tabla F'!AD77)/'Tabla F'!AC73-(1-13/24)*(1-'Tabla F'!AC77/'Tabla F'!AC73)</f>
        <v>3.6193949597354256</v>
      </c>
      <c r="Q56" s="36">
        <f>+('Tabla F'!AD73-'Tabla F'!AD78)/'Tabla F'!AC73-(1-13/24)*(1-'Tabla F'!AC78/'Tabla F'!AC73)</f>
        <v>4.4067633962257817</v>
      </c>
      <c r="R56" s="36">
        <f>+('Tabla F'!AD73-'Tabla F'!AD79)/'Tabla F'!AC73-(1-13/24)*(1-'Tabla F'!AC79/'Tabla F'!AC73)</f>
        <v>5.1484855749265765</v>
      </c>
      <c r="S56" s="36"/>
      <c r="T56" s="36"/>
      <c r="U56" s="83">
        <f>+('Tabla F'!AD73)/'Tabla F'!AC73-(1-13/24)</f>
        <v>12.085390656294022</v>
      </c>
      <c r="W56" s="29"/>
    </row>
    <row r="57" spans="1:23" x14ac:dyDescent="0.2">
      <c r="A57" s="9">
        <f t="shared" si="2"/>
        <v>68</v>
      </c>
      <c r="B57" s="36">
        <f>+('Tabla F'!N74-'Tabla F'!N75)/'Tabla F'!M74-(1-13/24)*(1-'Tabla F'!M75/'Tabla F'!M74)</f>
        <v>0.97072654747581577</v>
      </c>
      <c r="C57" s="36">
        <f>+('Tabla F'!N74-'Tabla F'!N76)/'Tabla F'!M74-(1-13/24)*(1-'Tabla F'!M76/'Tabla F'!M74)</f>
        <v>1.878894108256663</v>
      </c>
      <c r="D57" s="36">
        <f>+('Tabla F'!N74-'Tabla F'!N77)/'Tabla F'!M74-(1-13/24)*(1-'Tabla F'!M77/'Tabla F'!M74)</f>
        <v>2.7273105910684952</v>
      </c>
      <c r="E57" s="36">
        <f>+('Tabla F'!N74-'Tabla F'!N78)/'Tabla F'!M74-(1-13/24)*(1-'Tabla F'!M78/'Tabla F'!M74)</f>
        <v>3.5183076354141072</v>
      </c>
      <c r="F57" s="36">
        <f>('Tabla F'!N74-'Tabla F'!N79)/'Tabla F'!M74-(1-13/24)*(1-'Tabla F'!M79/'Tabla F'!M74)</f>
        <v>4.2537128070402845</v>
      </c>
      <c r="G57" s="36">
        <f>('Tabla F'!N74-'Tabla F'!N80)/'Tabla F'!M74-(1-13/24)*(1-'Tabla F'!M80/'Tabla F'!M74)</f>
        <v>4.9353318249876255</v>
      </c>
      <c r="H57" s="36"/>
      <c r="I57" s="36"/>
      <c r="J57" s="83">
        <f>+('Tabla F'!N74)/'Tabla F'!M74-(1-13/24)</f>
        <v>10.382063003926575</v>
      </c>
      <c r="L57" s="9">
        <f t="shared" si="1"/>
        <v>68</v>
      </c>
      <c r="M57" s="36">
        <f>+('Tabla F'!AD74-'Tabla F'!AD75)/'Tabla F'!AC74-(1-13/24)*(1-'Tabla F'!AC75/'Tabla F'!AC74)</f>
        <v>0.97669683493589887</v>
      </c>
      <c r="N57" s="36">
        <f>+('Tabla F'!AD74-'Tabla F'!AD76)/'Tabla F'!AC74-(1-13/24)*(1-'Tabla F'!AC76/'Tabla F'!AC74)</f>
        <v>1.9030726253261829</v>
      </c>
      <c r="O57" s="36">
        <f>+('Tabla F'!AD74-'Tabla F'!AD77)/'Tabla F'!AC74-(1-13/24)*(1-'Tabla F'!AC77/'Tabla F'!AC74)</f>
        <v>2.7801383711358141</v>
      </c>
      <c r="P57" s="36">
        <f>+('Tabla F'!AD74-'Tabla F'!AD78)/'Tabla F'!AC74-(1-13/24)*(1-'Tabla F'!AC78/'Tabla F'!AC74)</f>
        <v>3.6086294397946697</v>
      </c>
      <c r="Q57" s="36">
        <f>+('Tabla F'!AD74-'Tabla F'!AD79)/'Tabla F'!AC74-(1-13/24)*(1-'Tabla F'!AC79/'Tabla F'!AC74)</f>
        <v>4.389090240609768</v>
      </c>
      <c r="R57" s="36">
        <f>+('Tabla F'!AD74-'Tabla F'!AD80)/'Tabla F'!AC74-(1-13/24)*(1-'Tabla F'!AC80/'Tabla F'!AC74)</f>
        <v>5.1220258639513458</v>
      </c>
      <c r="S57" s="36"/>
      <c r="T57" s="36"/>
      <c r="U57" s="83">
        <f>+('Tabla F'!AD74)/'Tabla F'!AC74-(1-13/24)</f>
        <v>11.688295590604197</v>
      </c>
      <c r="W57" s="29"/>
    </row>
    <row r="58" spans="1:23" x14ac:dyDescent="0.2">
      <c r="A58" s="9">
        <f t="shared" si="2"/>
        <v>69</v>
      </c>
      <c r="B58" s="36">
        <f>+('Tabla F'!N75-'Tabla F'!N76)/'Tabla F'!M75-(1-13/24)*(1-'Tabla F'!M76/'Tabla F'!M75)</f>
        <v>0.97012907516057867</v>
      </c>
      <c r="C58" s="36">
        <f>+('Tabla F'!N75-'Tabla F'!N77)/'Tabla F'!M75-(1-13/24)*(1-'Tabla F'!M77/'Tabla F'!M75)</f>
        <v>1.8764304377786736</v>
      </c>
      <c r="D58" s="36">
        <f>+('Tabla F'!N75-'Tabla F'!N78)/'Tabla F'!M75-(1-13/24)*(1-'Tabla F'!M78/'Tabla F'!M75)</f>
        <v>2.7213948080386854</v>
      </c>
      <c r="E58" s="36">
        <f>+('Tabla F'!N75-'Tabla F'!N79)/'Tabla F'!M75-(1-13/24)*(1-'Tabla F'!M79/'Tabla F'!M75)</f>
        <v>3.5069744409476082</v>
      </c>
      <c r="F58" s="36">
        <f>('Tabla F'!N75-'Tabla F'!N80)/'Tabla F'!M75-(1-13/24)*(1-'Tabla F'!M80/'Tabla F'!M75)</f>
        <v>4.2350982542718389</v>
      </c>
      <c r="G58" s="36">
        <f>('Tabla F'!N75-'Tabla F'!N81)/'Tabla F'!M75-(1-13/24)*(1-'Tabla F'!M81/'Tabla F'!M75)</f>
        <v>4.9076848128878252</v>
      </c>
      <c r="H58" s="36"/>
      <c r="I58" s="36"/>
      <c r="J58" s="83">
        <f>+('Tabla F'!N75)/'Tabla F'!M75-(1-13/24)</f>
        <v>10.053443358702891</v>
      </c>
      <c r="L58" s="9">
        <f t="shared" si="1"/>
        <v>69</v>
      </c>
      <c r="M58" s="36">
        <f>+('Tabla F'!AD75-'Tabla F'!AD76)/'Tabla F'!AC75-(1-13/24)*(1-'Tabla F'!AC76/'Tabla F'!AC75)</f>
        <v>0.97599875801282665</v>
      </c>
      <c r="N58" s="36">
        <f>+('Tabla F'!AD75-'Tabla F'!AD77)/'Tabla F'!AC75-(1-13/24)*(1-'Tabla F'!AC77/'Tabla F'!AC75)</f>
        <v>1.9000460911638291</v>
      </c>
      <c r="O58" s="36">
        <f>+('Tabla F'!AD75-'Tabla F'!AD78)/'Tabla F'!AC75-(1-13/24)*(1-'Tabla F'!AC78/'Tabla F'!AC75)</f>
        <v>2.772916758147792</v>
      </c>
      <c r="P58" s="36">
        <f>+('Tabla F'!AD75-'Tabla F'!AD79)/'Tabla F'!AC75-(1-13/24)*(1-'Tabla F'!AC79/'Tabla F'!AC75)</f>
        <v>3.5951843305249946</v>
      </c>
      <c r="Q58" s="36">
        <f>+('Tabla F'!AD75-'Tabla F'!AD80)/'Tabla F'!AC75-(1-13/24)*(1-'Tabla F'!AC80/'Tabla F'!AC75)</f>
        <v>4.3673809547301259</v>
      </c>
      <c r="R58" s="36">
        <f>+('Tabla F'!AD75-'Tabla F'!AD81)/'Tabla F'!AC75-(1-13/24)*(1-'Tabla F'!AC81/'Tabla F'!AC75)</f>
        <v>5.090076059269399</v>
      </c>
      <c r="S58" s="36"/>
      <c r="T58" s="36"/>
      <c r="U58" s="83">
        <f>+('Tabla F'!AD75)/'Tabla F'!AC75-(1-13/24)</f>
        <v>11.285384603433446</v>
      </c>
      <c r="W58" s="29"/>
    </row>
    <row r="59" spans="1:23" x14ac:dyDescent="0.2">
      <c r="A59" s="9">
        <f t="shared" si="2"/>
        <v>70</v>
      </c>
      <c r="B59" s="36">
        <f>+('Tabla F'!N76-'Tabla F'!N77)/'Tabla F'!M76-(1-13/24)*(1-'Tabla F'!M77/'Tabla F'!M76)</f>
        <v>0.96948557516031719</v>
      </c>
      <c r="C59" s="36">
        <f>+('Tabla F'!N76-'Tabla F'!N78)/'Tabla F'!M76-(1-13/24)*(1-'Tabla F'!M78/'Tabla F'!M76)</f>
        <v>1.8733579539075798</v>
      </c>
      <c r="D59" s="36">
        <f>+('Tabla F'!N76-'Tabla F'!N79)/'Tabla F'!M76-(1-13/24)*(1-'Tabla F'!M79/'Tabla F'!M76)</f>
        <v>2.7137054957504252</v>
      </c>
      <c r="E59" s="36">
        <f>+('Tabla F'!N76-'Tabla F'!N80)/'Tabla F'!M76-(1-13/24)*(1-'Tabla F'!M80/'Tabla F'!M76)</f>
        <v>3.4925915959647824</v>
      </c>
      <c r="F59" s="36">
        <f>('Tabla F'!N76-'Tabla F'!N81)/'Tabla F'!M76-(1-13/24)*(1-'Tabla F'!M81/'Tabla F'!M76)</f>
        <v>4.2120685751687619</v>
      </c>
      <c r="G59" s="36">
        <f>('Tabla F'!N76-'Tabla F'!N82)/'Tabla F'!M76-(1-13/24)*(1-'Tabla F'!M82/'Tabla F'!M76)</f>
        <v>4.8741918387663992</v>
      </c>
      <c r="H59" s="36"/>
      <c r="I59" s="36"/>
      <c r="J59" s="83">
        <f>+('Tabla F'!N76)/'Tabla F'!M76-(1-13/24)</f>
        <v>9.7165717009439714</v>
      </c>
      <c r="L59" s="9">
        <f t="shared" si="1"/>
        <v>70</v>
      </c>
      <c r="M59" s="36">
        <f>+('Tabla F'!AD76-'Tabla F'!AD77)/'Tabla F'!AC76-(1-13/24)*(1-'Tabla F'!AC77/'Tabla F'!AC76)</f>
        <v>0.97511029647435798</v>
      </c>
      <c r="N59" s="36">
        <f>+('Tabla F'!AD76-'Tabla F'!AD78)/'Tabla F'!AC76-(1-13/24)*(1-'Tabla F'!AC78/'Tabla F'!AC76)</f>
        <v>1.8962158982448829</v>
      </c>
      <c r="O59" s="36">
        <f>+('Tabla F'!AD76-'Tabla F'!AD79)/'Tabla F'!AC76-(1-13/24)*(1-'Tabla F'!AC79/'Tabla F'!AC76)</f>
        <v>2.7639220725031231</v>
      </c>
      <c r="P59" s="36">
        <f>+('Tabla F'!AD76-'Tabla F'!AD80)/'Tabla F'!AC76-(1-13/24)*(1-'Tabla F'!AC80/'Tabla F'!AC76)</f>
        <v>3.5787903721577647</v>
      </c>
      <c r="Q59" s="36">
        <f>+('Tabla F'!AD76-'Tabla F'!AD81)/'Tabla F'!AC76-(1-13/24)*(1-'Tabla F'!AC81/'Tabla F'!AC76)</f>
        <v>4.3414216924006412</v>
      </c>
      <c r="R59" s="36">
        <f>+('Tabla F'!AD76-'Tabla F'!AD82)/'Tabla F'!AC76-(1-13/24)*(1-'Tabla F'!AC82/'Tabla F'!AC76)</f>
        <v>5.0525103402690545</v>
      </c>
      <c r="S59" s="36"/>
      <c r="T59" s="36"/>
      <c r="U59" s="83">
        <f>+('Tabla F'!AD76)/'Tabla F'!AC76-(1-13/24)</f>
        <v>10.879083708749674</v>
      </c>
      <c r="W59" s="29"/>
    </row>
    <row r="60" spans="1:23" x14ac:dyDescent="0.2">
      <c r="A60" s="9">
        <f t="shared" si="2"/>
        <v>71</v>
      </c>
      <c r="B60" s="36">
        <f>+('Tabla F'!N77-'Tabla F'!N78)/'Tabla F'!M77-(1-13/24)*(1-'Tabla F'!M78/'Tabla F'!M77)</f>
        <v>0.96834158573734708</v>
      </c>
      <c r="C60" s="36">
        <f>+('Tabla F'!N77-'Tabla F'!N79)/'Tabla F'!M77-(1-13/24)*(1-'Tabla F'!M79/'Tabla F'!M77)</f>
        <v>1.8686273897646866</v>
      </c>
      <c r="D60" s="36">
        <f>+('Tabla F'!N77-'Tabla F'!N80)/'Tabla F'!M77-(1-13/24)*(1-'Tabla F'!M80/'Tabla F'!M77)</f>
        <v>2.7030679801892812</v>
      </c>
      <c r="E60" s="36">
        <f>+('Tabla F'!N77-'Tabla F'!N81)/'Tabla F'!M77-(1-13/24)*(1-'Tabla F'!M81/'Tabla F'!M77)</f>
        <v>3.4738620605543664</v>
      </c>
      <c r="F60" s="36">
        <f>('Tabla F'!N77-'Tabla F'!N82)/'Tabla F'!M77-(1-13/24)*(1-'Tabla F'!M82/'Tabla F'!M77)</f>
        <v>4.1832116392131944</v>
      </c>
      <c r="G60" s="36">
        <f>('Tabla F'!N77-'Tabla F'!N83)/'Tabla F'!M77-(1-13/24)*(1-'Tabla F'!M83/'Tabla F'!M77)</f>
        <v>4.83333726319331</v>
      </c>
      <c r="H60" s="36"/>
      <c r="I60" s="36"/>
      <c r="J60" s="83">
        <f>+('Tabla F'!N77)/'Tabla F'!M77-(1-13/24)</f>
        <v>9.3709769750480341</v>
      </c>
      <c r="L60" s="9">
        <f t="shared" si="1"/>
        <v>71</v>
      </c>
      <c r="M60" s="36">
        <f>+('Tabla F'!AD77-'Tabla F'!AD78)/'Tabla F'!AC77-(1-13/24)*(1-'Tabla F'!AC78/'Tabla F'!AC77)</f>
        <v>0.973998397435897</v>
      </c>
      <c r="N60" s="36">
        <f>+('Tabla F'!AD77-'Tabla F'!AD79)/'Tabla F'!AC77-(1-13/24)*(1-'Tabla F'!AC79/'Tabla F'!AC77)</f>
        <v>1.8915310034131538</v>
      </c>
      <c r="O60" s="36">
        <f>+('Tabla F'!AD77-'Tabla F'!AD80)/'Tabla F'!AC77-(1-13/24)*(1-'Tabla F'!AC80/'Tabla F'!AC77)</f>
        <v>2.7531916169837847</v>
      </c>
      <c r="P60" s="36">
        <f>+('Tabla F'!AD77-'Tabla F'!AD81)/'Tabla F'!AC77-(1-13/24)*(1-'Tabla F'!AC81/'Tabla F'!AC77)</f>
        <v>3.5596156386412257</v>
      </c>
      <c r="Q60" s="36">
        <f>+('Tabla F'!AD77-'Tabla F'!AD82)/'Tabla F'!AC77-(1-13/24)*(1-'Tabla F'!AC82/'Tabla F'!AC77)</f>
        <v>4.311537244727865</v>
      </c>
      <c r="R60" s="36">
        <f>+('Tabla F'!AD77-'Tabla F'!AD83)/'Tabla F'!AC77-(1-13/24)*(1-'Tabla F'!AC83/'Tabla F'!AC77)</f>
        <v>5.0098431751748533</v>
      </c>
      <c r="S60" s="36"/>
      <c r="T60" s="36"/>
      <c r="U60" s="83">
        <f>+('Tabla F'!AD77)/'Tabla F'!AC77-(1-13/24)</f>
        <v>10.472690876335712</v>
      </c>
      <c r="W60" s="29"/>
    </row>
    <row r="61" spans="1:23" x14ac:dyDescent="0.2">
      <c r="A61" s="9">
        <f t="shared" si="2"/>
        <v>72</v>
      </c>
      <c r="B61" s="36">
        <f>+('Tabla F'!N78-'Tabla F'!N79)/'Tabla F'!M78-(1-13/24)*(1-'Tabla F'!M79/'Tabla F'!M78)</f>
        <v>0.96708518609733007</v>
      </c>
      <c r="C61" s="36">
        <f>+('Tabla F'!N78-'Tabla F'!N80)/'Tabla F'!M78-(1-13/24)*(1-'Tabla F'!M80/'Tabla F'!M78)</f>
        <v>1.8634395771895942</v>
      </c>
      <c r="D61" s="36">
        <f>+('Tabla F'!N78-'Tabla F'!N81)/'Tabla F'!M78-(1-13/24)*(1-'Tabla F'!M81/'Tabla F'!M78)</f>
        <v>2.6914250161668729</v>
      </c>
      <c r="E61" s="36">
        <f>+('Tabla F'!N78-'Tabla F'!N82)/'Tabla F'!M78-(1-13/24)*(1-'Tabla F'!M82/'Tabla F'!M78)</f>
        <v>3.4534068959394695</v>
      </c>
      <c r="F61" s="36">
        <f>('Tabla F'!N78-'Tabla F'!N83)/'Tabla F'!M78-(1-13/24)*(1-'Tabla F'!M83/'Tabla F'!M78)</f>
        <v>4.1517705236240392</v>
      </c>
      <c r="G61" s="36">
        <f>('Tabla F'!N78-'Tabla F'!N84)/'Tabla F'!M78-(1-13/24)*(1-'Tabla F'!M84/'Tabla F'!M78)</f>
        <v>4.7889372445620904</v>
      </c>
      <c r="H61" s="36"/>
      <c r="I61" s="36"/>
      <c r="J61" s="83">
        <f>+('Tabla F'!N78)/'Tabla F'!M78-(1-13/24)</f>
        <v>9.0260939057668068</v>
      </c>
      <c r="L61" s="9">
        <f t="shared" si="1"/>
        <v>72</v>
      </c>
      <c r="M61" s="36">
        <f>+('Tabla F'!AD78-'Tabla F'!AD79)/'Tabla F'!AC78-(1-13/24)*(1-'Tabla F'!AC79/'Tabla F'!AC78)</f>
        <v>0.97271550480769331</v>
      </c>
      <c r="N61" s="36">
        <f>+('Tabla F'!AD78-'Tabla F'!AD80)/'Tabla F'!AC78-(1-13/24)*(1-'Tabla F'!AC80/'Tabla F'!AC78)</f>
        <v>1.8861987240874649</v>
      </c>
      <c r="O61" s="36">
        <f>+('Tabla F'!AD78-'Tabla F'!AD81)/'Tabla F'!AC78-(1-13/24)*(1-'Tabla F'!AC81/'Tabla F'!AC78)</f>
        <v>2.7411232730413273</v>
      </c>
      <c r="P61" s="36">
        <f>+('Tabla F'!AD78-'Tabla F'!AD82)/'Tabla F'!AC78-(1-13/24)*(1-'Tabla F'!AC82/'Tabla F'!AC78)</f>
        <v>3.538267483367632</v>
      </c>
      <c r="Q61" s="36">
        <f>+('Tabla F'!AD78-'Tabla F'!AD83)/'Tabla F'!AC78-(1-13/24)*(1-'Tabla F'!AC83/'Tabla F'!AC78)</f>
        <v>4.2785714259414016</v>
      </c>
      <c r="R61" s="36">
        <f>+('Tabla F'!AD78-'Tabla F'!AD84)/'Tabla F'!AC78-(1-13/24)*(1-'Tabla F'!AC84/'Tabla F'!AC78)</f>
        <v>4.9631216006637091</v>
      </c>
      <c r="S61" s="36"/>
      <c r="T61" s="36"/>
      <c r="U61" s="83">
        <f>+('Tabla F'!AD78)/'Tabla F'!AC78-(1-13/24)</f>
        <v>10.069969600464635</v>
      </c>
      <c r="W61" s="29"/>
    </row>
    <row r="62" spans="1:23" x14ac:dyDescent="0.2">
      <c r="A62" s="9">
        <f t="shared" si="2"/>
        <v>73</v>
      </c>
      <c r="B62" s="36">
        <f>+('Tabla F'!N79-'Tabla F'!N80)/'Tabla F'!M79-(1-13/24)*(1-'Tabla F'!M80/'Tabla F'!M79)</f>
        <v>0.9657057160254805</v>
      </c>
      <c r="C62" s="36">
        <f>+('Tabla F'!N79-'Tabla F'!N81)/'Tabla F'!M79-(1-13/24)*(1-'Tabla F'!M81/'Tabla F'!M79)</f>
        <v>1.857752744692204</v>
      </c>
      <c r="D62" s="36">
        <f>+('Tabla F'!N79-'Tabla F'!N82)/'Tabla F'!M79-(1-13/24)*(1-'Tabla F'!M82/'Tabla F'!M79)</f>
        <v>2.6786894903777547</v>
      </c>
      <c r="E62" s="36">
        <f>+('Tabla F'!N79-'Tabla F'!N83)/'Tabla F'!M79-(1-13/24)*(1-'Tabla F'!M83/'Tabla F'!M79)</f>
        <v>3.431085812436784</v>
      </c>
      <c r="F62" s="36">
        <f>('Tabla F'!N79-'Tabla F'!N84)/'Tabla F'!M79-(1-13/24)*(1-'Tabla F'!M84/'Tabla F'!M79)</f>
        <v>4.1175503967417564</v>
      </c>
      <c r="G62" s="36">
        <f>('Tabla F'!N79-'Tabla F'!N85)/'Tabla F'!M79-(1-13/24)*(1-'Tabla F'!M85/'Tabla F'!M79)</f>
        <v>4.7407474349705145</v>
      </c>
      <c r="H62" s="36"/>
      <c r="I62" s="36"/>
      <c r="J62" s="83">
        <f>+('Tabla F'!N79)/'Tabla F'!M79-(1-13/24)</f>
        <v>8.6825376920398387</v>
      </c>
      <c r="L62" s="9">
        <f t="shared" si="1"/>
        <v>73</v>
      </c>
      <c r="M62" s="36">
        <f>+('Tabla F'!AD79-'Tabla F'!AD80)/'Tabla F'!AC79-(1-13/24)*(1-'Tabla F'!AC80/'Tabla F'!AC79)</f>
        <v>0.97130480769230876</v>
      </c>
      <c r="N62" s="36">
        <f>+('Tabla F'!AD79-'Tabla F'!AD81)/'Tabla F'!AC79-(1-13/24)*(1-'Tabla F'!AC81/'Tabla F'!AC79)</f>
        <v>1.880344302985699</v>
      </c>
      <c r="O62" s="36">
        <f>+('Tabla F'!AD79-'Tabla F'!AD82)/'Tabla F'!AC79-(1-13/24)*(1-'Tabla F'!AC82/'Tabla F'!AC79)</f>
        <v>2.7279460843566756</v>
      </c>
      <c r="P62" s="36">
        <f>+('Tabla F'!AD79-'Tabla F'!AD83)/'Tabla F'!AC79-(1-13/24)*(1-'Tabla F'!AC83/'Tabla F'!AC79)</f>
        <v>3.5151097272119989</v>
      </c>
      <c r="Q62" s="36">
        <f>+('Tabla F'!AD79-'Tabla F'!AD84)/'Tabla F'!AC79-(1-13/24)*(1-'Tabla F'!AC84/'Tabla F'!AC79)</f>
        <v>4.2429905046373655</v>
      </c>
      <c r="R62" s="36">
        <f>+('Tabla F'!AD79-'Tabla F'!AD85)/'Tabla F'!AC79-(1-13/24)*(1-'Tabla F'!AC85/'Tabla F'!AC79)</f>
        <v>4.9128994154280479</v>
      </c>
      <c r="S62" s="36"/>
      <c r="T62" s="36"/>
      <c r="U62" s="83">
        <f>+('Tabla F'!AD79)/'Tabla F'!AC79-(1-13/24)</f>
        <v>9.6730913643678864</v>
      </c>
      <c r="W62" s="29"/>
    </row>
    <row r="63" spans="1:23" x14ac:dyDescent="0.2">
      <c r="A63" s="9">
        <f t="shared" si="2"/>
        <v>74</v>
      </c>
      <c r="B63" s="36">
        <f>+('Tabla F'!N80-'Tabla F'!N81)/'Tabla F'!M80-(1-13/24)*(1-'Tabla F'!M81/'Tabla F'!M80)</f>
        <v>0.96419159687566747</v>
      </c>
      <c r="C63" s="36">
        <f>+('Tabla F'!N80-'Tabla F'!N82)/'Tabla F'!M80-(1-13/24)*(1-'Tabla F'!M82/'Tabla F'!M80)</f>
        <v>1.8515218455280524</v>
      </c>
      <c r="D63" s="36">
        <f>+('Tabla F'!N80-'Tabla F'!N83)/'Tabla F'!M80-(1-13/24)*(1-'Tabla F'!M83/'Tabla F'!M80)</f>
        <v>2.6647684434498644</v>
      </c>
      <c r="E63" s="36">
        <f>+('Tabla F'!N80-'Tabla F'!N84)/'Tabla F'!M80-(1-13/24)*(1-'Tabla F'!M84/'Tabla F'!M80)</f>
        <v>3.4067510547577804</v>
      </c>
      <c r="F63" s="36">
        <f>('Tabla F'!N80-'Tabla F'!N85)/'Tabla F'!M80-(1-13/24)*(1-'Tabla F'!M85/'Tabla F'!M80)</f>
        <v>4.0803493384223364</v>
      </c>
      <c r="G63" s="36">
        <f>('Tabla F'!N80-'Tabla F'!N86)/'Tabla F'!M80-(1-13/24)*(1-'Tabla F'!M86/'Tabla F'!M80)</f>
        <v>4.6885196518943886</v>
      </c>
      <c r="H63" s="36"/>
      <c r="I63" s="36"/>
      <c r="J63" s="83">
        <f>+('Tabla F'!N80)/'Tabla F'!M80-(1-13/24)</f>
        <v>8.3409330524818479</v>
      </c>
      <c r="L63" s="9">
        <f t="shared" si="1"/>
        <v>74</v>
      </c>
      <c r="M63" s="36">
        <f>+('Tabla F'!AD80-'Tabla F'!AD81)/'Tabla F'!AC80-(1-13/24)*(1-'Tabla F'!AC81/'Tabla F'!AC80)</f>
        <v>0.96975352564102302</v>
      </c>
      <c r="N63" s="36">
        <f>+('Tabla F'!AD80-'Tabla F'!AD82)/'Tabla F'!AC80-(1-13/24)*(1-'Tabla F'!AC82/'Tabla F'!AC80)</f>
        <v>1.8739659609421202</v>
      </c>
      <c r="O63" s="36">
        <f>+('Tabla F'!AD80-'Tabla F'!AD83)/'Tabla F'!AC80-(1-13/24)*(1-'Tabla F'!AC83/'Tabla F'!AC80)</f>
        <v>2.7137036421624616</v>
      </c>
      <c r="P63" s="36">
        <f>+('Tabla F'!AD80-'Tabla F'!AD84)/'Tabla F'!AC80-(1-13/24)*(1-'Tabla F'!AC84/'Tabla F'!AC80)</f>
        <v>3.4901990021652329</v>
      </c>
      <c r="Q63" s="36">
        <f>+('Tabla F'!AD80-'Tabla F'!AD85)/'Tabla F'!AC80-(1-13/24)*(1-'Tabla F'!AC85/'Tabla F'!AC80)</f>
        <v>4.2048506003204142</v>
      </c>
      <c r="R63" s="36">
        <f>+('Tabla F'!AD80-'Tabla F'!AD86)/'Tabla F'!AC80-(1-13/24)*(1-'Tabla F'!AC86/'Tabla F'!AC80)</f>
        <v>4.8592236704700271</v>
      </c>
      <c r="S63" s="36"/>
      <c r="T63" s="36"/>
      <c r="U63" s="83">
        <f>+('Tabla F'!AD80)/'Tabla F'!AC80-(1-13/24)</f>
        <v>9.2829720121107258</v>
      </c>
      <c r="W63" s="29"/>
    </row>
    <row r="64" spans="1:23" x14ac:dyDescent="0.2">
      <c r="A64" s="9">
        <f t="shared" si="2"/>
        <v>75</v>
      </c>
      <c r="B64" s="36">
        <f>+('Tabla F'!N81-'Tabla F'!N82)/'Tabla F'!M81-(1-13/24)*(1-'Tabla F'!M82/'Tabla F'!M81)</f>
        <v>0.96253025929421476</v>
      </c>
      <c r="C64" s="36">
        <f>+('Tabla F'!N81-'Tabla F'!N83)/'Tabla F'!M81-(1-13/24)*(1-'Tabla F'!M83/'Tabla F'!M81)</f>
        <v>1.8446983809790585</v>
      </c>
      <c r="D64" s="36">
        <f>+('Tabla F'!N81-'Tabla F'!N84)/'Tabla F'!M81-(1-13/24)*(1-'Tabla F'!M84/'Tabla F'!M81)</f>
        <v>2.6495629918031058</v>
      </c>
      <c r="E64" s="36">
        <f>+('Tabla F'!N81-'Tabla F'!N85)/'Tabla F'!M81-(1-13/24)*(1-'Tabla F'!M85/'Tabla F'!M81)</f>
        <v>3.3802477978496319</v>
      </c>
      <c r="F64" s="36">
        <f>('Tabla F'!N81-'Tabla F'!N86)/'Tabla F'!M81-(1-13/24)*(1-'Tabla F'!M86/'Tabla F'!M81)</f>
        <v>4.039959703772297</v>
      </c>
      <c r="G64" s="36">
        <f>('Tabla F'!N81-'Tabla F'!N87)/'Tabla F'!M81-(1-13/24)*(1-'Tabla F'!M87/'Tabla F'!M81)</f>
        <v>4.6320047461460598</v>
      </c>
      <c r="H64" s="36"/>
      <c r="I64" s="36"/>
      <c r="J64" s="83">
        <f>+('Tabla F'!N81)/'Tabla F'!M81-(1-13/24)</f>
        <v>8.001910085669337</v>
      </c>
      <c r="L64" s="9">
        <f t="shared" si="1"/>
        <v>75</v>
      </c>
      <c r="M64" s="36">
        <f>+('Tabla F'!AD81-'Tabla F'!AD82)/'Tabla F'!AC81-(1-13/24)*(1-'Tabla F'!AC82/'Tabla F'!AC81)</f>
        <v>0.96809955929487213</v>
      </c>
      <c r="N64" s="36">
        <f>+('Tabla F'!AD81-'Tabla F'!AD83)/'Tabla F'!AC81-(1-13/24)*(1-'Tabla F'!AC83/'Tabla F'!AC81)</f>
        <v>1.8671689011603185</v>
      </c>
      <c r="O64" s="36">
        <f>+('Tabla F'!AD81-'Tabla F'!AD84)/'Tabla F'!AC81-(1-13/24)*(1-'Tabla F'!AC84/'Tabla F'!AC81)</f>
        <v>2.6985275359958107</v>
      </c>
      <c r="P64" s="36">
        <f>+('Tabla F'!AD81-'Tabla F'!AD85)/'Tabla F'!AC81-(1-13/24)*(1-'Tabla F'!AC85/'Tabla F'!AC81)</f>
        <v>3.4636728383749187</v>
      </c>
      <c r="Q64" s="36">
        <f>+('Tabla F'!AD81-'Tabla F'!AD86)/'Tabla F'!AC81-(1-13/24)*(1-'Tabla F'!AC86/'Tabla F'!AC81)</f>
        <v>4.1642806337270368</v>
      </c>
      <c r="R64" s="36">
        <f>+('Tabla F'!AD81-'Tabla F'!AD87)/'Tabla F'!AC81-(1-13/24)*(1-'Tabla F'!AC87/'Tabla F'!AC81)</f>
        <v>4.8022383272630567</v>
      </c>
      <c r="S64" s="36"/>
      <c r="T64" s="36"/>
      <c r="U64" s="83">
        <f>+('Tabla F'!AD81)/'Tabla F'!AC81-(1-13/24)</f>
        <v>8.9005888869393388</v>
      </c>
      <c r="W64" s="29"/>
    </row>
    <row r="65" spans="1:23" x14ac:dyDescent="0.2">
      <c r="A65" s="9">
        <f t="shared" si="2"/>
        <v>76</v>
      </c>
      <c r="B65" s="36">
        <f>+('Tabla F'!N82-'Tabla F'!N83)/'Tabla F'!M82-(1-13/24)*(1-'Tabla F'!M83/'Tabla F'!M82)</f>
        <v>0.96070808417500009</v>
      </c>
      <c r="C65" s="36">
        <f>+('Tabla F'!N82-'Tabla F'!N84)/'Tabla F'!M82-(1-13/24)*(1-'Tabla F'!M84/'Tabla F'!M82)</f>
        <v>1.8372302790693524</v>
      </c>
      <c r="D65" s="36">
        <f>+('Tabla F'!N82-'Tabla F'!N85)/'Tabla F'!M82-(1-13/24)*(1-'Tabla F'!M85/'Tabla F'!M82)</f>
        <v>2.632968396211973</v>
      </c>
      <c r="E65" s="36">
        <f>+('Tabla F'!N82-'Tabla F'!N86)/'Tabla F'!M82-(1-13/24)*(1-'Tabla F'!M86/'Tabla F'!M82)</f>
        <v>3.351414852921303</v>
      </c>
      <c r="F65" s="36">
        <f>('Tabla F'!N82-'Tabla F'!N87)/'Tabla F'!M82-(1-13/24)*(1-'Tabla F'!M87/'Tabla F'!M82)</f>
        <v>3.9961700242121125</v>
      </c>
      <c r="G65" s="36">
        <f>('Tabla F'!N82-'Tabla F'!N88)/'Tabla F'!M82-(1-13/24)*(1-'Tabla F'!M88/'Tabla F'!M82)</f>
        <v>4.5709562691789936</v>
      </c>
      <c r="H65" s="36"/>
      <c r="I65" s="36"/>
      <c r="J65" s="83">
        <f>+('Tabla F'!N82)/'Tabla F'!M82-(1-13/24)</f>
        <v>7.6661000783623967</v>
      </c>
      <c r="L65" s="9">
        <f t="shared" si="1"/>
        <v>76</v>
      </c>
      <c r="M65" s="36">
        <f>+('Tabla F'!AD82-'Tabla F'!AD83)/'Tabla F'!AC82-(1-13/24)*(1-'Tabla F'!AC83/'Tabla F'!AC82)</f>
        <v>0.96632660256410308</v>
      </c>
      <c r="N65" s="36">
        <f>+('Tabla F'!AD82-'Tabla F'!AD84)/'Tabla F'!AC82-(1-13/24)*(1-'Tabla F'!AC84/'Tabla F'!AC82)</f>
        <v>1.8598772195232365</v>
      </c>
      <c r="O65" s="36">
        <f>+('Tabla F'!AD82-'Tabla F'!AD85)/'Tabla F'!AC82-(1-13/24)*(1-'Tabla F'!AC85/'Tabla F'!AC82)</f>
        <v>2.6822612405174047</v>
      </c>
      <c r="P65" s="36">
        <f>+('Tabla F'!AD82-'Tabla F'!AD86)/'Tabla F'!AC82-(1-13/24)*(1-'Tabla F'!AC86/'Tabla F'!AC82)</f>
        <v>3.4352798555308177</v>
      </c>
      <c r="Q65" s="36">
        <f>+('Tabla F'!AD82-'Tabla F'!AD87)/'Tabla F'!AC82-(1-13/24)*(1-'Tabla F'!AC87/'Tabla F'!AC82)</f>
        <v>4.1209616621144907</v>
      </c>
      <c r="R65" s="36">
        <f>+('Tabla F'!AD82-'Tabla F'!AD88)/'Tabla F'!AC82-(1-13/24)*(1-'Tabla F'!AC88/'Tabla F'!AC82)</f>
        <v>4.7416418116530163</v>
      </c>
      <c r="S65" s="36"/>
      <c r="T65" s="36"/>
      <c r="U65" s="83">
        <f>+('Tabla F'!AD82)/'Tabla F'!AC82-(1-13/24)</f>
        <v>8.5259001780152719</v>
      </c>
      <c r="W65" s="29"/>
    </row>
    <row r="66" spans="1:23" x14ac:dyDescent="0.2">
      <c r="A66" s="9">
        <f t="shared" si="2"/>
        <v>77</v>
      </c>
      <c r="B66" s="36">
        <f>+('Tabla F'!N83-'Tabla F'!N84)/'Tabla F'!M83-(1-13/24)*(1-'Tabla F'!M84/'Tabla F'!M83)</f>
        <v>0.95871033874256273</v>
      </c>
      <c r="C66" s="36">
        <f>+('Tabla F'!N83-'Tabla F'!N85)/'Tabla F'!M83-(1-13/24)*(1-'Tabla F'!M85/'Tabla F'!M83)</f>
        <v>1.8290617848096202</v>
      </c>
      <c r="D66" s="36">
        <f>+('Tabla F'!N83-'Tabla F'!N86)/'Tabla F'!M83-(1-13/24)*(1-'Tabla F'!M86/'Tabla F'!M83)</f>
        <v>2.6148742261742286</v>
      </c>
      <c r="E66" s="36">
        <f>+('Tabla F'!N83-'Tabla F'!N87)/'Tabla F'!M83-(1-13/24)*(1-'Tabla F'!M87/'Tabla F'!M83)</f>
        <v>3.3200856312872911</v>
      </c>
      <c r="F66" s="36">
        <f>('Tabla F'!N83-'Tabla F'!N88)/'Tabla F'!M83-(1-13/24)*(1-'Tabla F'!M88/'Tabla F'!M83)</f>
        <v>3.948767390661545</v>
      </c>
      <c r="G66" s="36">
        <f>('Tabla F'!N83-'Tabla F'!N89)/'Tabla F'!M83-(1-13/24)*(1-'Tabla F'!M89/'Tabla F'!M83)</f>
        <v>4.5051348727452565</v>
      </c>
      <c r="H66" s="36"/>
      <c r="I66" s="36"/>
      <c r="J66" s="83">
        <f>+('Tabla F'!N83)/'Tabla F'!M83-(1-13/24)</f>
        <v>7.334131032385212</v>
      </c>
      <c r="L66" s="9">
        <f t="shared" si="1"/>
        <v>77</v>
      </c>
      <c r="M66" s="36">
        <f>+('Tabla F'!AD83-'Tabla F'!AD84)/'Tabla F'!AC83-(1-13/24)*(1-'Tabla F'!AC84/'Tabla F'!AC83)</f>
        <v>0.96440468749999919</v>
      </c>
      <c r="N66" s="36">
        <f>+('Tabla F'!AD83-'Tabla F'!AD85)/'Tabla F'!AC83-(1-13/24)*(1-'Tabla F'!AC85/'Tabla F'!AC83)</f>
        <v>1.8519996258493581</v>
      </c>
      <c r="O66" s="36">
        <f>+('Tabla F'!AD83-'Tabla F'!AD86)/'Tabla F'!AC83-(1-13/24)*(1-'Tabla F'!AC86/'Tabla F'!AC83)</f>
        <v>2.664728830340418</v>
      </c>
      <c r="P66" s="36">
        <f>+('Tabla F'!AD83-'Tabla F'!AD87)/'Tabla F'!AC83-(1-13/24)*(1-'Tabla F'!AC87/'Tabla F'!AC83)</f>
        <v>3.4047817561088141</v>
      </c>
      <c r="Q66" s="36">
        <f>+('Tabla F'!AD83-'Tabla F'!AD88)/'Tabla F'!AC83-(1-13/24)*(1-'Tabla F'!AC88/'Tabla F'!AC83)</f>
        <v>4.0746787203011969</v>
      </c>
      <c r="R66" s="36">
        <f>+('Tabla F'!AD83-'Tabla F'!AD89)/'Tabla F'!AC83-(1-13/24)*(1-'Tabla F'!AC89/'Tabla F'!AC83)</f>
        <v>4.6772728179787961</v>
      </c>
      <c r="S66" s="36"/>
      <c r="T66" s="36"/>
      <c r="U66" s="83">
        <f>+('Tabla F'!AD83)/'Tabla F'!AC83-(1-13/24)</f>
        <v>8.1590097452751973</v>
      </c>
      <c r="W66" s="29"/>
    </row>
    <row r="67" spans="1:23" x14ac:dyDescent="0.2">
      <c r="A67" s="9">
        <f t="shared" si="2"/>
        <v>78</v>
      </c>
      <c r="B67" s="36">
        <f>+('Tabla F'!N84-'Tabla F'!N85)/'Tabla F'!M84-(1-13/24)*(1-'Tabla F'!M85/'Tabla F'!M84)</f>
        <v>0.95652111794854422</v>
      </c>
      <c r="C67" s="36">
        <f>+('Tabla F'!N84-'Tabla F'!N86)/'Tabla F'!M84-(1-13/24)*(1-'Tabla F'!M86/'Tabla F'!M84)</f>
        <v>1.8201333958490267</v>
      </c>
      <c r="D67" s="36">
        <f>+('Tabla F'!N84-'Tabla F'!N87)/'Tabla F'!M84-(1-13/24)*(1-'Tabla F'!M87/'Tabla F'!M84)</f>
        <v>2.5951646831031163</v>
      </c>
      <c r="E67" s="36">
        <f>+('Tabla F'!N84-'Tabla F'!N88)/'Tabla F'!M84-(1-13/24)*(1-'Tabla F'!M88/'Tabla F'!M84)</f>
        <v>3.2860894607063318</v>
      </c>
      <c r="F67" s="36">
        <f>('Tabla F'!N84-'Tabla F'!N89)/'Tabla F'!M84-(1-13/24)*(1-'Tabla F'!M89/'Tabla F'!M84)</f>
        <v>3.8975404422124016</v>
      </c>
      <c r="G67" s="36">
        <f>('Tabla F'!N84-'Tabla F'!N90)/'Tabla F'!M84-(1-13/24)*(1-'Tabla F'!M90/'Tabla F'!M84)</f>
        <v>4.4343135682197854</v>
      </c>
      <c r="H67" s="36"/>
      <c r="I67" s="36"/>
      <c r="J67" s="83">
        <f>+('Tabla F'!N84)/'Tabla F'!M84-(1-13/24)</f>
        <v>7.0066230794835764</v>
      </c>
      <c r="L67" s="9">
        <f t="shared" si="1"/>
        <v>78</v>
      </c>
      <c r="M67" s="36">
        <f>+('Tabla F'!AD84-'Tabla F'!AD85)/'Tabla F'!AC84-(1-13/24)*(1-'Tabla F'!AC85/'Tabla F'!AC84)</f>
        <v>0.96233205128205135</v>
      </c>
      <c r="N67" s="36">
        <f>+('Tabla F'!AD84-'Tabla F'!AD86)/'Tabla F'!AC84-(1-13/24)*(1-'Tabla F'!AC86/'Tabla F'!AC84)</f>
        <v>1.8434945373471414</v>
      </c>
      <c r="O67" s="36">
        <f>+('Tabla F'!AD84-'Tabla F'!AD87)/'Tabla F'!AC84-(1-13/24)*(1-'Tabla F'!AC87/'Tabla F'!AC84)</f>
        <v>2.6458612694472632</v>
      </c>
      <c r="P67" s="36">
        <f>+('Tabla F'!AD84-'Tabla F'!AD88)/'Tabla F'!AC84-(1-13/24)*(1-'Tabla F'!AC88/'Tabla F'!AC84)</f>
        <v>3.3721647800303014</v>
      </c>
      <c r="Q67" s="36">
        <f>+('Tabla F'!AD84-'Tabla F'!AD89)/'Tabla F'!AC84-(1-13/24)*(1-'Tabla F'!AC89/'Tabla F'!AC84)</f>
        <v>4.0254983999661702</v>
      </c>
      <c r="R67" s="36">
        <f>+('Tabla F'!AD84-'Tabla F'!AD90)/'Tabla F'!AC84-(1-13/24)*(1-'Tabla F'!AC90/'Tabla F'!AC84)</f>
        <v>4.6092880078515366</v>
      </c>
      <c r="S67" s="36"/>
      <c r="T67" s="36"/>
      <c r="U67" s="83">
        <f>+('Tabla F'!AD84)/'Tabla F'!AC84-(1-13/24)</f>
        <v>7.8004039278194801</v>
      </c>
      <c r="W67" s="29"/>
    </row>
    <row r="68" spans="1:23" x14ac:dyDescent="0.2">
      <c r="A68" s="9">
        <f t="shared" si="2"/>
        <v>79</v>
      </c>
      <c r="B68" s="36">
        <f>+('Tabla F'!N85-'Tabla F'!N86)/'Tabla F'!M85-(1-13/24)*(1-'Tabla F'!M86/'Tabla F'!M85)</f>
        <v>0.95412329026397769</v>
      </c>
      <c r="C68" s="36">
        <f>+('Tabla F'!N85-'Tabla F'!N87)/'Tabla F'!M85-(1-13/24)*(1-'Tabla F'!M87/'Tabla F'!M85)</f>
        <v>1.8103818460711369</v>
      </c>
      <c r="D68" s="36">
        <f>+('Tabla F'!N85-'Tabla F'!N88)/'Tabla F'!M85-(1-13/24)*(1-'Tabla F'!M88/'Tabla F'!M85)</f>
        <v>2.57371909705873</v>
      </c>
      <c r="E68" s="36">
        <f>+('Tabla F'!N85-'Tabla F'!N89)/'Tabla F'!M85-(1-13/24)*(1-'Tabla F'!M89/'Tabla F'!M85)</f>
        <v>3.249253289008855</v>
      </c>
      <c r="F68" s="36">
        <f>('Tabla F'!N85-'Tabla F'!N90)/'Tabla F'!M85-(1-13/24)*(1-'Tabla F'!M90/'Tabla F'!M85)</f>
        <v>3.8422830017828828</v>
      </c>
      <c r="G68" s="36">
        <f>('Tabla F'!N85-'Tabla F'!N91)/'Tabla F'!M85-(1-13/24)*(1-'Tabla F'!M91/'Tabla F'!M85)</f>
        <v>4.3582838619855719</v>
      </c>
      <c r="H68" s="36"/>
      <c r="I68" s="36"/>
      <c r="J68" s="83">
        <f>+('Tabla F'!N85)/'Tabla F'!M85-(1-13/24)</f>
        <v>6.6841837913721109</v>
      </c>
      <c r="L68" s="9">
        <f t="shared" si="1"/>
        <v>79</v>
      </c>
      <c r="M68" s="36">
        <f>+('Tabla F'!AD85-'Tabla F'!AD86)/'Tabla F'!AC85-(1-13/24)*(1-'Tabla F'!AC86/'Tabla F'!AC85)</f>
        <v>0.96006506410256531</v>
      </c>
      <c r="N68" s="36">
        <f>+('Tabla F'!AD85-'Tabla F'!AD87)/'Tabla F'!AC85-(1-13/24)*(1-'Tabla F'!AC87/'Tabla F'!AC85)</f>
        <v>1.8342787083163825</v>
      </c>
      <c r="O68" s="36">
        <f>+('Tabla F'!AD85-'Tabla F'!AD88)/'Tabla F'!AC85-(1-13/24)*(1-'Tabla F'!AC88/'Tabla F'!AC85)</f>
        <v>2.6256181462441956</v>
      </c>
      <c r="P68" s="36">
        <f>+('Tabla F'!AD85-'Tabla F'!AD89)/'Tabla F'!AC85-(1-13/24)*(1-'Tabla F'!AC89/'Tabla F'!AC85)</f>
        <v>3.3374536971482063</v>
      </c>
      <c r="Q68" s="36">
        <f>+('Tabla F'!AD85-'Tabla F'!AD90)/'Tabla F'!AC85-(1-13/24)*(1-'Tabla F'!AC90/'Tabla F'!AC85)</f>
        <v>3.9735180055820933</v>
      </c>
      <c r="R68" s="36">
        <f>+('Tabla F'!AD85-'Tabla F'!AD91)/'Tabla F'!AC85-(1-13/24)*(1-'Tabla F'!AC91/'Tabla F'!AC85)</f>
        <v>4.5377666479007335</v>
      </c>
      <c r="S68" s="36"/>
      <c r="T68" s="36"/>
      <c r="U68" s="83">
        <f>+('Tabla F'!AD85)/'Tabla F'!AC85-(1-13/24)</f>
        <v>7.4503783562126253</v>
      </c>
      <c r="W68" s="29"/>
    </row>
    <row r="69" spans="1:23" x14ac:dyDescent="0.2">
      <c r="A69" s="9">
        <f t="shared" ref="A69:A104" si="3">+A68+1</f>
        <v>80</v>
      </c>
      <c r="B69" s="36">
        <f>+('Tabla F'!N86-'Tabla F'!N87)/'Tabla F'!M86-(1-13/24)*(1-'Tabla F'!M87/'Tabla F'!M86)</f>
        <v>0.9514984500805086</v>
      </c>
      <c r="C69" s="36">
        <f>+('Tabla F'!N86-'Tabla F'!N88)/'Tabla F'!M86-(1-13/24)*(1-'Tabla F'!M88/'Tabla F'!M86)</f>
        <v>1.799740147961991</v>
      </c>
      <c r="D69" s="36">
        <f>+('Tabla F'!N86-'Tabla F'!N89)/'Tabla F'!M86-(1-13/24)*(1-'Tabla F'!M89/'Tabla F'!M86)</f>
        <v>2.5504126314748956</v>
      </c>
      <c r="E69" s="36">
        <f>+('Tabla F'!N86-'Tabla F'!N90)/'Tabla F'!M86-(1-13/24)*(1-'Tabla F'!M90/'Tabla F'!M86)</f>
        <v>3.2094038307210919</v>
      </c>
      <c r="F69" s="36">
        <f>('Tabla F'!N86-'Tabla F'!N91)/'Tabla F'!M86-(1-13/24)*(1-'Tabla F'!M91/'Tabla F'!M86)</f>
        <v>3.7827984150943217</v>
      </c>
      <c r="G69" s="36">
        <f>('Tabla F'!N86-'Tabla F'!N92)/'Tabla F'!M86-(1-13/24)*(1-'Tabla F'!M92/'Tabla F'!M86)</f>
        <v>4.2768627869601294</v>
      </c>
      <c r="H69" s="36"/>
      <c r="I69" s="36"/>
      <c r="J69" s="83">
        <f>+('Tabla F'!N86)/'Tabla F'!M86-(1-13/24)</f>
        <v>6.367403453892992</v>
      </c>
      <c r="L69" s="9">
        <f t="shared" ref="L69:L99" si="4">+L68+1</f>
        <v>80</v>
      </c>
      <c r="M69" s="36">
        <f>+('Tabla F'!AD86-'Tabla F'!AD87)/'Tabla F'!AC86-(1-13/24)*(1-'Tabla F'!AC87/'Tabla F'!AC86)</f>
        <v>0.9576548477564083</v>
      </c>
      <c r="N69" s="36">
        <f>+('Tabla F'!AD86-'Tabla F'!AD88)/'Tabla F'!AC86-(1-13/24)*(1-'Tabla F'!AC88/'Tabla F'!AC86)</f>
        <v>1.8245253821712772</v>
      </c>
      <c r="O69" s="36">
        <f>+('Tabla F'!AD86-'Tabla F'!AD89)/'Tabla F'!AC86-(1-13/24)*(1-'Tabla F'!AC89/'Tabla F'!AC86)</f>
        <v>2.6043036098854278</v>
      </c>
      <c r="P69" s="36">
        <f>+('Tabla F'!AD86-'Tabla F'!AD90)/'Tabla F'!AC86-(1-13/24)*(1-'Tabla F'!AC90/'Tabla F'!AC86)</f>
        <v>3.3010784457487263</v>
      </c>
      <c r="Q69" s="36">
        <f>+('Tabla F'!AD86-'Tabla F'!AD91)/'Tabla F'!AC86-(1-13/24)*(1-'Tabla F'!AC91/'Tabla F'!AC86)</f>
        <v>3.9191830146179996</v>
      </c>
      <c r="R69" s="36">
        <f>+('Tabla F'!AD86-'Tabla F'!AD92)/'Tabla F'!AC86-(1-13/24)*(1-'Tabla F'!AC92/'Tabla F'!AC86)</f>
        <v>4.4631240747104766</v>
      </c>
      <c r="S69" s="36"/>
      <c r="T69" s="36"/>
      <c r="U69" s="83">
        <f>+('Tabla F'!AD86)/'Tabla F'!AC86-(1-13/24)</f>
        <v>7.1097952185780082</v>
      </c>
      <c r="W69" s="29"/>
    </row>
    <row r="70" spans="1:23" x14ac:dyDescent="0.2">
      <c r="A70" s="9">
        <f t="shared" si="3"/>
        <v>81</v>
      </c>
      <c r="B70" s="36">
        <f>+('Tabla F'!N87-'Tabla F'!N88)/'Tabla F'!M87-(1-13/24)*(1-'Tabla F'!M88/'Tabla F'!M87)</f>
        <v>0.948626877163807</v>
      </c>
      <c r="C70" s="36">
        <f>+('Tabla F'!N87-'Tabla F'!N89)/'Tabla F'!M87-(1-13/24)*(1-'Tabla F'!M89/'Tabla F'!M87)</f>
        <v>1.7881377094963418</v>
      </c>
      <c r="D70" s="36">
        <f>+('Tabla F'!N87-'Tabla F'!N90)/'Tabla F'!M87-(1-13/24)*(1-'Tabla F'!M90/'Tabla F'!M87)</f>
        <v>2.5251172342952941</v>
      </c>
      <c r="E70" s="36">
        <f>+('Tabla F'!N87-'Tabla F'!N91)/'Tabla F'!M87-(1-13/24)*(1-'Tabla F'!M91/'Tabla F'!M87)</f>
        <v>3.1663702112653276</v>
      </c>
      <c r="F70" s="36">
        <f>('Tabla F'!N87-'Tabla F'!N92)/'Tabla F'!M87-(1-13/24)*(1-'Tabla F'!M92/'Tabla F'!M87)</f>
        <v>3.7189046402747867</v>
      </c>
      <c r="G70" s="36">
        <f>('Tabla F'!N87-'Tabla F'!N93)/'Tabla F'!M87-(1-13/24)*(1-'Tabla F'!M93/'Tabla F'!M87)</f>
        <v>4.1899008105919826</v>
      </c>
      <c r="H70" s="36"/>
      <c r="I70" s="36"/>
      <c r="J70" s="83">
        <f>+('Tabla F'!N87)/'Tabla F'!M87-(1-13/24)</f>
        <v>6.0568503807511656</v>
      </c>
      <c r="L70" s="9">
        <f t="shared" si="4"/>
        <v>81</v>
      </c>
      <c r="M70" s="36">
        <f>+('Tabla F'!AD87-'Tabla F'!AD88)/'Tabla F'!AC87-(1-13/24)*(1-'Tabla F'!AC88/'Tabla F'!AC87)</f>
        <v>0.95511286057692069</v>
      </c>
      <c r="N70" s="36">
        <f>+('Tabla F'!AD87-'Tabla F'!AD89)/'Tabla F'!AC87-(1-13/24)*(1-'Tabla F'!AC89/'Tabla F'!AC87)</f>
        <v>1.814267929436634</v>
      </c>
      <c r="O70" s="36">
        <f>+('Tabla F'!AD87-'Tabla F'!AD90)/'Tabla F'!AC87-(1-13/24)*(1-'Tabla F'!AC90/'Tabla F'!AC87)</f>
        <v>2.5819703489318546</v>
      </c>
      <c r="P70" s="36">
        <f>+('Tabla F'!AD87-'Tabla F'!AD91)/'Tabla F'!AC87-(1-13/24)*(1-'Tabla F'!AC91/'Tabla F'!AC87)</f>
        <v>3.2629943305658418</v>
      </c>
      <c r="Q70" s="36">
        <f>+('Tabla F'!AD87-'Tabla F'!AD92)/'Tabla F'!AC87-(1-13/24)*(1-'Tabla F'!AC92/'Tabla F'!AC87)</f>
        <v>3.8623053940579726</v>
      </c>
      <c r="R70" s="36">
        <f>+('Tabla F'!AD87-'Tabla F'!AD93)/'Tabla F'!AC87-(1-13/24)*(1-'Tabla F'!AC93/'Tabla F'!AC87)</f>
        <v>4.3851425869638581</v>
      </c>
      <c r="S70" s="36"/>
      <c r="T70" s="36"/>
      <c r="U70" s="83">
        <f>+('Tabla F'!AD87)/'Tabla F'!AC87-(1-13/24)</f>
        <v>6.7783921069741089</v>
      </c>
      <c r="W70" s="29"/>
    </row>
    <row r="71" spans="1:23" x14ac:dyDescent="0.2">
      <c r="A71" s="9">
        <f t="shared" si="3"/>
        <v>82</v>
      </c>
      <c r="B71" s="36">
        <f>+('Tabla F'!N88-'Tabla F'!N89)/'Tabla F'!M88-(1-13/24)*(1-'Tabla F'!M89/'Tabla F'!M88)</f>
        <v>0.94548751506288953</v>
      </c>
      <c r="C71" s="36">
        <f>+('Tabla F'!N88-'Tabla F'!N90)/'Tabla F'!M88-(1-13/24)*(1-'Tabla F'!M90/'Tabla F'!M88)</f>
        <v>1.7755005568462294</v>
      </c>
      <c r="D71" s="36">
        <f>+('Tabla F'!N88-'Tabla F'!N91)/'Tabla F'!M88-(1-13/24)*(1-'Tabla F'!M91/'Tabla F'!M88)</f>
        <v>2.4977028922675779</v>
      </c>
      <c r="E71" s="36">
        <f>+('Tabla F'!N88-'Tabla F'!N92)/'Tabla F'!M88-(1-13/24)*(1-'Tabla F'!M92/'Tabla F'!M88)</f>
        <v>3.1199871846802756</v>
      </c>
      <c r="F71" s="36">
        <f>('Tabla F'!N88-'Tabla F'!N93)/'Tabla F'!M88-(1-13/24)*(1-'Tabla F'!M93/'Tabla F'!M88)</f>
        <v>3.6504401360019902</v>
      </c>
      <c r="G71" s="36">
        <f>('Tabla F'!N88-'Tabla F'!N94)/'Tabla F'!M88-(1-13/24)*(1-'Tabla F'!M94/'Tabla F'!M88)</f>
        <v>4.0972905772417487</v>
      </c>
      <c r="H71" s="36"/>
      <c r="I71" s="36"/>
      <c r="J71" s="83">
        <f>+('Tabla F'!N88)/'Tabla F'!M88-(1-13/24)</f>
        <v>5.7530663819708323</v>
      </c>
      <c r="L71" s="9">
        <f t="shared" si="4"/>
        <v>82</v>
      </c>
      <c r="M71" s="36">
        <f>+('Tabla F'!AD88-'Tabla F'!AD89)/'Tabla F'!AC88-(1-13/24)*(1-'Tabla F'!AC89/'Tabla F'!AC88)</f>
        <v>0.95243205128205088</v>
      </c>
      <c r="N71" s="36">
        <f>+('Tabla F'!AD88-'Tabla F'!AD90)/'Tabla F'!AC88-(1-13/24)*(1-'Tabla F'!AC90/'Tabla F'!AC88)</f>
        <v>1.8034825969588262</v>
      </c>
      <c r="O71" s="36">
        <f>+('Tabla F'!AD88-'Tabla F'!AD91)/'Tabla F'!AC88-(1-13/24)*(1-'Tabla F'!AC91/'Tabla F'!AC88)</f>
        <v>2.5584441764334143</v>
      </c>
      <c r="P71" s="36">
        <f>+('Tabla F'!AD88-'Tabla F'!AD92)/'Tabla F'!AC88-(1-13/24)*(1-'Tabla F'!AC92/'Tabla F'!AC88)</f>
        <v>3.2228214073277379</v>
      </c>
      <c r="Q71" s="36">
        <f>+('Tabla F'!AD88-'Tabla F'!AD93)/'Tabla F'!AC88-(1-13/24)*(1-'Tabla F'!AC93/'Tabla F'!AC88)</f>
        <v>3.8024221315448612</v>
      </c>
      <c r="R71" s="36">
        <f>+('Tabla F'!AD88-'Tabla F'!AD94)/'Tabla F'!AC88-(1-13/24)*(1-'Tabla F'!AC94/'Tabla F'!AC88)</f>
        <v>4.3032908755539454</v>
      </c>
      <c r="S71" s="36"/>
      <c r="T71" s="36"/>
      <c r="U71" s="83">
        <f>+('Tabla F'!AD88)/'Tabla F'!AC88-(1-13/24)</f>
        <v>6.4555026197952738</v>
      </c>
      <c r="W71" s="29"/>
    </row>
    <row r="72" spans="1:23" x14ac:dyDescent="0.2">
      <c r="A72" s="9">
        <f t="shared" si="3"/>
        <v>83</v>
      </c>
      <c r="B72" s="36">
        <f>+('Tabla F'!N89-'Tabla F'!N90)/'Tabla F'!M89-(1-13/24)*(1-'Tabla F'!M90/'Tabla F'!M89)</f>
        <v>0.94205795877440945</v>
      </c>
      <c r="C72" s="36">
        <f>+('Tabla F'!N89-'Tabla F'!N91)/'Tabla F'!M89-(1-13/24)*(1-'Tabla F'!M91/'Tabla F'!M89)</f>
        <v>1.7617516547521912</v>
      </c>
      <c r="D72" s="36">
        <f>+('Tabla F'!N89-'Tabla F'!N92)/'Tabla F'!M89-(1-13/24)*(1-'Tabla F'!M92/'Tabla F'!M89)</f>
        <v>2.4680391957625507</v>
      </c>
      <c r="E72" s="36">
        <f>+('Tabla F'!N89-'Tabla F'!N93)/'Tabla F'!M89-(1-13/24)*(1-'Tabla F'!M93/'Tabla F'!M89)</f>
        <v>3.070098921805311</v>
      </c>
      <c r="F72" s="36">
        <f>('Tabla F'!N89-'Tabla F'!N94)/'Tabla F'!M89-(1-13/24)*(1-'Tabla F'!M94/'Tabla F'!M89)</f>
        <v>3.5772704882271014</v>
      </c>
      <c r="G72" s="36">
        <f>('Tabla F'!N89-'Tabla F'!N95)/'Tabla F'!M89-(1-13/24)*(1-'Tabla F'!M95/'Tabla F'!M89)</f>
        <v>3.9989762879788779</v>
      </c>
      <c r="H72" s="36"/>
      <c r="I72" s="36"/>
      <c r="J72" s="83">
        <f>+('Tabla F'!N89)/'Tabla F'!M89-(1-13/24)</f>
        <v>5.4565623743397813</v>
      </c>
      <c r="L72" s="9">
        <f t="shared" si="4"/>
        <v>83</v>
      </c>
      <c r="M72" s="36">
        <f>+('Tabla F'!AD89-'Tabla F'!AD90)/'Tabla F'!AC89-(1-13/24)*(1-'Tabla F'!AC90/'Tabla F'!AC89)</f>
        <v>0.94960492788461548</v>
      </c>
      <c r="N72" s="36">
        <f>+('Tabla F'!AD89-'Tabla F'!AD91)/'Tabla F'!AC89-(1-13/24)*(1-'Tabla F'!AC91/'Tabla F'!AC89)</f>
        <v>1.7919934791574588</v>
      </c>
      <c r="O72" s="36">
        <f>+('Tabla F'!AD89-'Tabla F'!AD92)/'Tabla F'!AC89-(1-13/24)*(1-'Tabla F'!AC92/'Tabla F'!AC89)</f>
        <v>2.533307723812436</v>
      </c>
      <c r="P72" s="36">
        <f>+('Tabla F'!AD89-'Tabla F'!AD93)/'Tabla F'!AC89-(1-13/24)*(1-'Tabla F'!AC93/'Tabla F'!AC89)</f>
        <v>3.1800280704686825</v>
      </c>
      <c r="Q72" s="36">
        <f>+('Tabla F'!AD89-'Tabla F'!AD94)/'Tabla F'!AC89-(1-13/24)*(1-'Tabla F'!AC94/'Tabla F'!AC89)</f>
        <v>3.7388990211431503</v>
      </c>
      <c r="R72" s="36">
        <f>+('Tabla F'!AD89-'Tabla F'!AD95)/'Tabla F'!AC89-(1-13/24)*(1-'Tabla F'!AC95/'Tabla F'!AC89)</f>
        <v>4.2168591763443333</v>
      </c>
      <c r="S72" s="36"/>
      <c r="T72" s="36"/>
      <c r="U72" s="83">
        <f>+('Tabla F'!AD89)/'Tabla F'!AC89-(1-13/24)</f>
        <v>6.1403437867504289</v>
      </c>
      <c r="W72" s="29"/>
    </row>
    <row r="73" spans="1:23" x14ac:dyDescent="0.2">
      <c r="A73" s="9">
        <f t="shared" si="3"/>
        <v>84</v>
      </c>
      <c r="B73" s="36">
        <f>+('Tabla F'!N90-'Tabla F'!N91)/'Tabla F'!M90-(1-13/24)*(1-'Tabla F'!M91/'Tabla F'!M90)</f>
        <v>0.93831447235549859</v>
      </c>
      <c r="C73" s="36">
        <f>+('Tabla F'!N90-'Tabla F'!N92)/'Tabla F'!M90-(1-13/24)*(1-'Tabla F'!M92/'Tabla F'!M90)</f>
        <v>1.7468113836119215</v>
      </c>
      <c r="D73" s="36">
        <f>+('Tabla F'!N90-'Tabla F'!N93)/'Tabla F'!M90-(1-13/24)*(1-'Tabla F'!M93/'Tabla F'!M90)</f>
        <v>2.4359973038408618</v>
      </c>
      <c r="E73" s="36">
        <f>+('Tabla F'!N90-'Tabla F'!N94)/'Tabla F'!M90-(1-13/24)*(1-'Tabla F'!M94/'Tabla F'!M90)</f>
        <v>3.0165634629755944</v>
      </c>
      <c r="F73" s="36">
        <f>('Tabla F'!N90-'Tabla F'!N95)/'Tabla F'!M90-(1-13/24)*(1-'Tabla F'!M95/'Tabla F'!M90)</f>
        <v>3.4992958018053266</v>
      </c>
      <c r="G73" s="36">
        <f>('Tabla F'!N90-'Tabla F'!N96)/'Tabla F'!M90-(1-13/24)*(1-'Tabla F'!M96/'Tabla F'!M90)</f>
        <v>3.8949635832910987</v>
      </c>
      <c r="H73" s="36"/>
      <c r="I73" s="36"/>
      <c r="J73" s="83">
        <f>+('Tabla F'!N90)/'Tabla F'!M90-(1-13/24)</f>
        <v>5.1678143304308275</v>
      </c>
      <c r="L73" s="9">
        <f t="shared" si="4"/>
        <v>84</v>
      </c>
      <c r="M73" s="36">
        <f>+('Tabla F'!AD90-'Tabla F'!AD91)/'Tabla F'!AC90-(1-13/24)*(1-'Tabla F'!AC91/'Tabla F'!AC90)</f>
        <v>0.94645388621794801</v>
      </c>
      <c r="N73" s="36">
        <f>+('Tabla F'!AD90-'Tabla F'!AD92)/'Tabla F'!AC90-(1-13/24)*(1-'Tabla F'!AC92/'Tabla F'!AC90)</f>
        <v>1.7793471475310123</v>
      </c>
      <c r="O73" s="36">
        <f>+('Tabla F'!AD90-'Tabla F'!AD93)/'Tabla F'!AC90-(1-13/24)*(1-'Tabla F'!AC93/'Tabla F'!AC90)</f>
        <v>2.5059607564934772</v>
      </c>
      <c r="P73" s="36">
        <f>+('Tabla F'!AD90-'Tabla F'!AD94)/'Tabla F'!AC90-(1-13/24)*(1-'Tabla F'!AC94/'Tabla F'!AC90)</f>
        <v>3.1338724041066075</v>
      </c>
      <c r="Q73" s="36">
        <f>+('Tabla F'!AD90-'Tabla F'!AD95)/'Tabla F'!AC90-(1-13/24)*(1-'Tabla F'!AC95/'Tabla F'!AC90)</f>
        <v>3.6708778580197334</v>
      </c>
      <c r="R73" s="36">
        <f>+('Tabla F'!AD90-'Tabla F'!AD96)/'Tabla F'!AC90-(1-13/24)*(1-'Tabla F'!AC96/'Tabla F'!AC90)</f>
        <v>4.1249119328162864</v>
      </c>
      <c r="S73" s="36"/>
      <c r="T73" s="36"/>
      <c r="U73" s="83">
        <f>+('Tabla F'!AD90)/'Tabla F'!AC90-(1-13/24)</f>
        <v>5.8319821154891835</v>
      </c>
      <c r="W73" s="29"/>
    </row>
    <row r="74" spans="1:23" x14ac:dyDescent="0.2">
      <c r="A74" s="9">
        <f t="shared" si="3"/>
        <v>85</v>
      </c>
      <c r="B74" s="36">
        <f>+('Tabla F'!N91-'Tabla F'!N92)/'Tabla F'!M91-(1-13/24)*(1-'Tabla F'!M92/'Tabla F'!M91)</f>
        <v>0.93423202904736102</v>
      </c>
      <c r="C74" s="36">
        <f>+('Tabla F'!N91-'Tabla F'!N93)/'Tabla F'!M91-(1-13/24)*(1-'Tabla F'!M93/'Tabla F'!M91)</f>
        <v>1.730598164380869</v>
      </c>
      <c r="D74" s="36">
        <f>+('Tabla F'!N91-'Tabla F'!N94)/'Tabla F'!M91-(1-13/24)*(1-'Tabla F'!M94/'Tabla F'!M91)</f>
        <v>2.4014523053098653</v>
      </c>
      <c r="E74" s="36">
        <f>+('Tabla F'!N91-'Tabla F'!N95)/'Tabla F'!M91-(1-13/24)*(1-'Tabla F'!M95/'Tabla F'!M91)</f>
        <v>2.9592577911599465</v>
      </c>
      <c r="F74" s="36">
        <f>('Tabla F'!N91-'Tabla F'!N96)/'Tabla F'!M91-(1-13/24)*(1-'Tabla F'!M96/'Tabla F'!M91)</f>
        <v>3.4164586897406015</v>
      </c>
      <c r="G74" s="36">
        <f>('Tabla F'!N91-'Tabla F'!N97)/'Tabla F'!M91-(1-13/24)*(1-'Tabla F'!M97/'Tabla F'!M91)</f>
        <v>3.7853295408619587</v>
      </c>
      <c r="H74" s="36"/>
      <c r="I74" s="36"/>
      <c r="J74" s="83">
        <f>+('Tabla F'!N91)/'Tabla F'!M91-(1-13/24)</f>
        <v>4.8872595296929155</v>
      </c>
      <c r="L74" s="9">
        <f t="shared" si="4"/>
        <v>85</v>
      </c>
      <c r="M74" s="36">
        <f>+('Tabla F'!AD91-'Tabla F'!AD92)/'Tabla F'!AC91-(1-13/24)*(1-'Tabla F'!AC92/'Tabla F'!AC91)</f>
        <v>0.94307015224359181</v>
      </c>
      <c r="N74" s="36">
        <f>+('Tabla F'!AD91-'Tabla F'!AD93)/'Tabla F'!AC91-(1-13/24)*(1-'Tabla F'!AC93/'Tabla F'!AC91)</f>
        <v>1.7658017538250457</v>
      </c>
      <c r="O74" s="36">
        <f>+('Tabla F'!AD91-'Tabla F'!AD94)/'Tabla F'!AC91-(1-13/24)*(1-'Tabla F'!AC94/'Tabla F'!AC91)</f>
        <v>2.476774888817741</v>
      </c>
      <c r="P74" s="36">
        <f>+('Tabla F'!AD91-'Tabla F'!AD95)/'Tabla F'!AC91-(1-13/24)*(1-'Tabla F'!AC95/'Tabla F'!AC91)</f>
        <v>3.0848165655856534</v>
      </c>
      <c r="Q74" s="36">
        <f>+('Tabla F'!AD91-'Tabla F'!AD96)/'Tabla F'!AC91-(1-13/24)*(1-'Tabla F'!AC96/'Tabla F'!AC91)</f>
        <v>3.598911232850849</v>
      </c>
      <c r="R74" s="36">
        <f>+('Tabla F'!AD91-'Tabla F'!AD97)/'Tabla F'!AC91-(1-13/24)*(1-'Tabla F'!AC97/'Tabla F'!AC91)</f>
        <v>4.0281082464222333</v>
      </c>
      <c r="S74" s="36"/>
      <c r="T74" s="36"/>
      <c r="U74" s="83">
        <f>+('Tabla F'!AD91)/'Tabla F'!AC91-(1-13/24)</f>
        <v>5.5317962876846751</v>
      </c>
      <c r="W74" s="29"/>
    </row>
    <row r="75" spans="1:23" x14ac:dyDescent="0.2">
      <c r="A75" s="9">
        <f t="shared" si="3"/>
        <v>86</v>
      </c>
      <c r="B75" s="36">
        <f>+('Tabla F'!N92-'Tabla F'!N93)/'Tabla F'!M92-(1-13/24)*(1-'Tabla F'!M93/'Tabla F'!M92)</f>
        <v>0.92978438838225341</v>
      </c>
      <c r="C75" s="36">
        <f>+('Tabla F'!N92-'Tabla F'!N94)/'Tabla F'!M92-(1-13/24)*(1-'Tabla F'!M94/'Tabla F'!M92)</f>
        <v>1.7130292796986706</v>
      </c>
      <c r="D75" s="36">
        <f>+('Tabla F'!N92-'Tabla F'!N95)/'Tabla F'!M92-(1-13/24)*(1-'Tabla F'!M95/'Tabla F'!M92)</f>
        <v>2.3642860440011657</v>
      </c>
      <c r="E75" s="36">
        <f>+('Tabla F'!N92-'Tabla F'!N96)/'Tabla F'!M92-(1-13/24)*(1-'Tabla F'!M96/'Tabla F'!M92)</f>
        <v>2.8980835511950209</v>
      </c>
      <c r="F75" s="36">
        <f>('Tabla F'!N92-'Tabla F'!N97)/'Tabla F'!M92-(1-13/24)*(1-'Tabla F'!M97/'Tabla F'!M92)</f>
        <v>3.3287527415144726</v>
      </c>
      <c r="G75" s="36">
        <f>('Tabla F'!N92-'Tabla F'!N98)/'Tabla F'!M92-(1-13/24)*(1-'Tabla F'!M98/'Tabla F'!M92)</f>
        <v>3.6702324280878851</v>
      </c>
      <c r="H75" s="36"/>
      <c r="I75" s="36"/>
      <c r="J75" s="83">
        <f>+('Tabla F'!N92)/'Tabla F'!M92-(1-13/24)</f>
        <v>4.6152932600614882</v>
      </c>
      <c r="L75" s="9">
        <f t="shared" si="4"/>
        <v>86</v>
      </c>
      <c r="M75" s="36">
        <f>+('Tabla F'!AD92-'Tabla F'!AD93)/'Tabla F'!AC92-(1-13/24)*(1-'Tabla F'!AC93/'Tabla F'!AC92)</f>
        <v>0.93941714743589799</v>
      </c>
      <c r="N75" s="36">
        <f>+('Tabla F'!AD92-'Tabla F'!AD94)/'Tabla F'!AC92-(1-13/24)*(1-'Tabla F'!AC94/'Tabla F'!AC92)</f>
        <v>1.751225461465113</v>
      </c>
      <c r="O75" s="36">
        <f>+('Tabla F'!AD92-'Tabla F'!AD95)/'Tabla F'!AC92-(1-13/24)*(1-'Tabla F'!AC95/'Tabla F'!AC92)</f>
        <v>2.4455038584702642</v>
      </c>
      <c r="P75" s="36">
        <f>+('Tabla F'!AD92-'Tabla F'!AD96)/'Tabla F'!AC92-(1-13/24)*(1-'Tabla F'!AC96/'Tabla F'!AC92)</f>
        <v>3.0325110244840072</v>
      </c>
      <c r="Q75" s="36">
        <f>+('Tabla F'!AD92-'Tabla F'!AD97)/'Tabla F'!AC92-(1-13/24)*(1-'Tabla F'!AC97/'Tabla F'!AC92)</f>
        <v>3.5225797582025313</v>
      </c>
      <c r="R75" s="36">
        <f>+('Tabla F'!AD92-'Tabla F'!AD98)/'Tabla F'!AC92-(1-13/24)*(1-'Tabla F'!AC98/'Tabla F'!AC92)</f>
        <v>3.9260499670211368</v>
      </c>
      <c r="S75" s="36"/>
      <c r="T75" s="36"/>
      <c r="U75" s="83">
        <f>+('Tabla F'!AD92)/'Tabla F'!AC92-(1-13/24)</f>
        <v>5.2395313468384312</v>
      </c>
      <c r="W75" s="29"/>
    </row>
    <row r="76" spans="1:23" x14ac:dyDescent="0.2">
      <c r="A76" s="9">
        <f t="shared" si="3"/>
        <v>87</v>
      </c>
      <c r="B76" s="36">
        <f>+('Tabla F'!N93-'Tabla F'!N94)/'Tabla F'!M93-(1-13/24)*(1-'Tabla F'!M94/'Tabla F'!M93)</f>
        <v>0.92494421606551991</v>
      </c>
      <c r="C76" s="36">
        <f>+('Tabla F'!N93-'Tabla F'!N95)/'Tabla F'!M93-(1-13/24)*(1-'Tabla F'!M95/'Tabla F'!M93)</f>
        <v>1.6940219132116974</v>
      </c>
      <c r="D76" s="36">
        <f>+('Tabla F'!N93-'Tabla F'!N96)/'Tabla F'!M93-(1-13/24)*(1-'Tabla F'!M96/'Tabla F'!M93)</f>
        <v>2.3243904254139554</v>
      </c>
      <c r="E76" s="36">
        <f>+('Tabla F'!N93-'Tabla F'!N97)/'Tabla F'!M93-(1-13/24)*(1-'Tabla F'!M97/'Tabla F'!M93)</f>
        <v>2.8329733488902775</v>
      </c>
      <c r="F76" s="36">
        <f>('Tabla F'!N93-'Tabla F'!N98)/'Tabla F'!M93-(1-13/24)*(1-'Tabla F'!M98/'Tabla F'!M93)</f>
        <v>3.2362312117907157</v>
      </c>
      <c r="G76" s="36">
        <f>('Tabla F'!N93-'Tabla F'!N99)/'Tabla F'!M93-(1-13/24)*(1-'Tabla F'!M99/'Tabla F'!M93)</f>
        <v>3.5499206652282287</v>
      </c>
      <c r="H76" s="36"/>
      <c r="I76" s="36"/>
      <c r="J76" s="83">
        <f>+('Tabla F'!N93)/'Tabla F'!M93-(1-13/24)</f>
        <v>4.3522660050657604</v>
      </c>
      <c r="L76" s="9">
        <f t="shared" si="4"/>
        <v>87</v>
      </c>
      <c r="M76" s="36">
        <f>+('Tabla F'!AD93-'Tabla F'!AD94)/'Tabla F'!AC93-(1-13/24)*(1-'Tabla F'!AC94/'Tabla F'!AC93)</f>
        <v>0.9354578525641013</v>
      </c>
      <c r="N76" s="36">
        <f>+('Tabla F'!AD93-'Tabla F'!AD95)/'Tabla F'!AC93-(1-13/24)*(1-'Tabla F'!AC95/'Tabla F'!AC93)</f>
        <v>1.7354843700563976</v>
      </c>
      <c r="O76" s="36">
        <f>+('Tabla F'!AD93-'Tabla F'!AD96)/'Tabla F'!AC93-(1-13/24)*(1-'Tabla F'!AC96/'Tabla F'!AC93)</f>
        <v>2.4119007770694378</v>
      </c>
      <c r="P76" s="36">
        <f>+('Tabla F'!AD93-'Tabla F'!AD97)/'Tabla F'!AC93-(1-13/24)*(1-'Tabla F'!AC97/'Tabla F'!AC93)</f>
        <v>2.9766136992342638</v>
      </c>
      <c r="Q76" s="36">
        <f>+('Tabla F'!AD93-'Tabla F'!AD98)/'Tabla F'!AC93-(1-13/24)*(1-'Tabla F'!AC98/'Tabla F'!AC93)</f>
        <v>3.4415379536333868</v>
      </c>
      <c r="R76" s="36">
        <f>+('Tabla F'!AD93-'Tabla F'!AD99)/'Tabla F'!AC93-(1-13/24)*(1-'Tabla F'!AC99/'Tabla F'!AC93)</f>
        <v>3.8184556538949601</v>
      </c>
      <c r="S76" s="36"/>
      <c r="T76" s="36"/>
      <c r="U76" s="83">
        <f>+('Tabla F'!AD93)/'Tabla F'!AC93-(1-13/24)</f>
        <v>4.955080559335995</v>
      </c>
      <c r="W76" s="29"/>
    </row>
    <row r="77" spans="1:23" x14ac:dyDescent="0.2">
      <c r="A77" s="9">
        <f t="shared" si="3"/>
        <v>88</v>
      </c>
      <c r="B77" s="36">
        <f>+('Tabla F'!N94-'Tabla F'!N95)/'Tabla F'!M94-(1-13/24)*(1-'Tabla F'!M95/'Tabla F'!M94)</f>
        <v>0.91968325584996546</v>
      </c>
      <c r="C77" s="36">
        <f>+('Tabla F'!N94-'Tabla F'!N96)/'Tabla F'!M94-(1-13/24)*(1-'Tabla F'!M96/'Tabla F'!M94)</f>
        <v>1.6734944349268182</v>
      </c>
      <c r="D77" s="36">
        <f>+('Tabla F'!N94-'Tabla F'!N97)/'Tabla F'!M94-(1-13/24)*(1-'Tabla F'!M97/'Tabla F'!M94)</f>
        <v>2.2816712168930957</v>
      </c>
      <c r="E77" s="36">
        <f>+('Tabla F'!N94-'Tabla F'!N98)/'Tabla F'!M94-(1-13/24)*(1-'Tabla F'!M98/'Tabla F'!M94)</f>
        <v>2.7638975324858666</v>
      </c>
      <c r="F77" s="36">
        <f>('Tabla F'!N94-'Tabla F'!N99)/'Tabla F'!M94-(1-13/24)*(1-'Tabla F'!M99/'Tabla F'!M94)</f>
        <v>3.1390155978435397</v>
      </c>
      <c r="G77" s="36">
        <f>('Tabla F'!N94-'Tabla F'!N100)/'Tabla F'!M94-(1-13/24)*(1-'Tabla F'!M100/'Tabla F'!M94)</f>
        <v>3.4247403659391882</v>
      </c>
      <c r="H77" s="36"/>
      <c r="I77" s="36"/>
      <c r="J77" s="83">
        <f>+('Tabla F'!N94)/'Tabla F'!M94-(1-13/24)</f>
        <v>4.0984811722529546</v>
      </c>
      <c r="L77" s="9">
        <f t="shared" si="4"/>
        <v>88</v>
      </c>
      <c r="M77" s="36">
        <f>+('Tabla F'!AD94-'Tabla F'!AD95)/'Tabla F'!AC94-(1-13/24)*(1-'Tabla F'!AC95/'Tabla F'!AC94)</f>
        <v>0.93115040064102705</v>
      </c>
      <c r="N77" s="36">
        <f>+('Tabla F'!AD94-'Tabla F'!AD96)/'Tabla F'!AC94-(1-13/24)*(1-'Tabla F'!AC96/'Tabla F'!AC94)</f>
        <v>1.7184310652427739</v>
      </c>
      <c r="O77" s="36">
        <f>+('Tabla F'!AD94-'Tabla F'!AD97)/'Tabla F'!AC94-(1-13/24)*(1-'Tabla F'!AC97/'Tabla F'!AC94)</f>
        <v>2.3757001084854643</v>
      </c>
      <c r="P77" s="36">
        <f>+('Tabla F'!AD94-'Tabla F'!AD98)/'Tabla F'!AC94-(1-13/24)*(1-'Tabla F'!AC98/'Tabla F'!AC94)</f>
        <v>2.9168251790749435</v>
      </c>
      <c r="Q77" s="36">
        <f>+('Tabla F'!AD94-'Tabla F'!AD99)/'Tabla F'!AC94-(1-13/24)*(1-'Tabla F'!AC99/'Tabla F'!AC94)</f>
        <v>3.3555194722433423</v>
      </c>
      <c r="R77" s="36">
        <f>+('Tabla F'!AD94-'Tabla F'!AD100)/'Tabla F'!AC94-(1-13/24)*(1-'Tabla F'!AC100/'Tabla F'!AC94)</f>
        <v>3.7050931142081134</v>
      </c>
      <c r="S77" s="36"/>
      <c r="T77" s="36"/>
      <c r="U77" s="83">
        <f>+('Tabla F'!AD94)/'Tabla F'!AC94-(1-13/24)</f>
        <v>4.6784365417893286</v>
      </c>
      <c r="W77" s="29"/>
    </row>
    <row r="78" spans="1:23" x14ac:dyDescent="0.2">
      <c r="A78" s="9">
        <f t="shared" si="3"/>
        <v>89</v>
      </c>
      <c r="B78" s="36">
        <f>+('Tabla F'!N95-'Tabla F'!N96)/'Tabla F'!M95-(1-13/24)*(1-'Tabla F'!M96/'Tabla F'!M95)</f>
        <v>0.91397256177742536</v>
      </c>
      <c r="C78" s="36">
        <f>+('Tabla F'!N95-'Tabla F'!N97)/'Tabla F'!M95-(1-13/24)*(1-'Tabla F'!M97/'Tabla F'!M95)</f>
        <v>1.6513679558176066</v>
      </c>
      <c r="D78" s="36">
        <f>+('Tabla F'!N95-'Tabla F'!N98)/'Tabla F'!M95-(1-13/24)*(1-'Tabla F'!M98/'Tabla F'!M95)</f>
        <v>2.2360523346809762</v>
      </c>
      <c r="E78" s="36">
        <f>+('Tabla F'!N95-'Tabla F'!N99)/'Tabla F'!M95-(1-13/24)*(1-'Tabla F'!M99/'Tabla F'!M95)</f>
        <v>2.690871298209494</v>
      </c>
      <c r="F78" s="36">
        <f>('Tabla F'!N95-'Tabla F'!N100)/'Tabla F'!M95-(1-13/24)*(1-'Tabla F'!M100/'Tabla F'!M95)</f>
        <v>3.0373036747887969</v>
      </c>
      <c r="G78" s="36">
        <f>('Tabla F'!N95-'Tabla F'!N101)/'Tabla F'!M95-(1-13/24)*(1-'Tabla F'!M101/'Tabla F'!M95)</f>
        <v>3.2951407317129515</v>
      </c>
      <c r="H78" s="36"/>
      <c r="I78" s="36"/>
      <c r="J78" s="83">
        <f>+('Tabla F'!N95)/'Tabla F'!M95-(1-13/24)</f>
        <v>3.854193405018973</v>
      </c>
      <c r="L78" s="9">
        <f t="shared" si="4"/>
        <v>89</v>
      </c>
      <c r="M78" s="36">
        <f>+('Tabla F'!AD95-'Tabla F'!AD96)/'Tabla F'!AC95-(1-13/24)*(1-'Tabla F'!AC96/'Tabla F'!AC95)</f>
        <v>0.9264493990384608</v>
      </c>
      <c r="N78" s="36">
        <f>+('Tabla F'!AD95-'Tabla F'!AD97)/'Tabla F'!AC95-(1-13/24)*(1-'Tabla F'!AC97/'Tabla F'!AC95)</f>
        <v>1.6999048355781166</v>
      </c>
      <c r="O78" s="36">
        <f>+('Tabla F'!AD95-'Tabla F'!AD98)/'Tabla F'!AC95-(1-13/24)*(1-'Tabla F'!AC98/'Tabla F'!AC95)</f>
        <v>2.3366853625149338</v>
      </c>
      <c r="P78" s="36">
        <f>+('Tabla F'!AD95-'Tabla F'!AD99)/'Tabla F'!AC95-(1-13/24)*(1-'Tabla F'!AC99/'Tabla F'!AC95)</f>
        <v>2.8529282763086576</v>
      </c>
      <c r="Q78" s="36">
        <f>+('Tabla F'!AD95-'Tabla F'!AD100)/'Tabla F'!AC95-(1-13/24)*(1-'Tabla F'!AC100/'Tabla F'!AC95)</f>
        <v>3.2642965533154062</v>
      </c>
      <c r="R78" s="36">
        <f>+('Tabla F'!AD95-'Tabla F'!AD101)/'Tabla F'!AC95-(1-13/24)*(1-'Tabla F'!AC101/'Tabla F'!AC95)</f>
        <v>3.5858041128726619</v>
      </c>
      <c r="S78" s="36"/>
      <c r="T78" s="36"/>
      <c r="U78" s="83">
        <f>+('Tabla F'!AD95)/'Tabla F'!AC95-(1-13/24)</f>
        <v>4.4096992973251448</v>
      </c>
      <c r="W78" s="29"/>
    </row>
    <row r="79" spans="1:23" x14ac:dyDescent="0.2">
      <c r="A79" s="9">
        <f t="shared" si="3"/>
        <v>90</v>
      </c>
      <c r="B79" s="36">
        <f>+('Tabla F'!N96-'Tabla F'!N97)/'Tabla F'!M96-(1-13/24)*(1-'Tabla F'!M97/'Tabla F'!M96)</f>
        <v>0.90778280272607159</v>
      </c>
      <c r="C79" s="36">
        <f>+('Tabla F'!N96-'Tabla F'!N98)/'Tabla F'!M96-(1-13/24)*(1-'Tabla F'!M98/'Tabla F'!M96)</f>
        <v>1.6275681830587017</v>
      </c>
      <c r="D79" s="36">
        <f>+('Tabla F'!N96-'Tabla F'!N99)/'Tabla F'!M96-(1-13/24)*(1-'Tabla F'!M99/'Tabla F'!M96)</f>
        <v>2.1874805947470053</v>
      </c>
      <c r="E79" s="36">
        <f>+('Tabla F'!N96-'Tabla F'!N100)/'Tabla F'!M96-(1-13/24)*(1-'Tabla F'!M100/'Tabla F'!M96)</f>
        <v>2.6139619049205765</v>
      </c>
      <c r="F79" s="36">
        <f>('Tabla F'!N96-'Tabla F'!N101)/'Tabla F'!M96-(1-13/24)*(1-'Tabla F'!M101/'Tabla F'!M96)</f>
        <v>2.9313764807003873</v>
      </c>
      <c r="G79" s="36">
        <f>('Tabla F'!N96-'Tabla F'!N102)/'Tabla F'!M96-(1-13/24)*(1-'Tabla F'!M102/'Tabla F'!M96)</f>
        <v>3.1616765321295</v>
      </c>
      <c r="H79" s="36"/>
      <c r="I79" s="36"/>
      <c r="J79" s="83">
        <f>+('Tabla F'!N96)/'Tabla F'!M96-(1-13/24)</f>
        <v>3.6196075257367073</v>
      </c>
      <c r="L79" s="9">
        <f t="shared" si="4"/>
        <v>90</v>
      </c>
      <c r="M79" s="36">
        <f>+('Tabla F'!AD96-'Tabla F'!AD97)/'Tabla F'!AC96-(1-13/24)*(1-'Tabla F'!AC97/'Tabla F'!AC96)</f>
        <v>0.92130020032051307</v>
      </c>
      <c r="N79" s="36">
        <f>+('Tabla F'!AD96-'Tabla F'!AD98)/'Tabla F'!AC96-(1-13/24)*(1-'Tabla F'!AC98/'Tabla F'!AC96)</f>
        <v>1.6798003016990264</v>
      </c>
      <c r="O79" s="36">
        <f>+('Tabla F'!AD96-'Tabla F'!AD99)/'Tabla F'!AC96-(1-13/24)*(1-'Tabla F'!AC99/'Tabla F'!AC96)</f>
        <v>2.2947222188815402</v>
      </c>
      <c r="P79" s="36">
        <f>+('Tabla F'!AD96-'Tabla F'!AD100)/'Tabla F'!AC96-(1-13/24)*(1-'Tabla F'!AC100/'Tabla F'!AC96)</f>
        <v>2.7847228809848317</v>
      </c>
      <c r="Q79" s="36">
        <f>+('Tabla F'!AD96-'Tabla F'!AD101)/'Tabla F'!AC96-(1-13/24)*(1-'Tabla F'!AC101/'Tabla F'!AC96)</f>
        <v>3.1676860939009424</v>
      </c>
      <c r="R79" s="36">
        <f>+('Tabla F'!AD96-'Tabla F'!AD102)/'Tabla F'!AC96-(1-13/24)*(1-'Tabla F'!AC102/'Tabla F'!AC96)</f>
        <v>3.4605173886987428</v>
      </c>
      <c r="S79" s="36"/>
      <c r="T79" s="36"/>
      <c r="U79" s="83">
        <f>+('Tabla F'!AD96)/'Tabla F'!AC96-(1-13/24)</f>
        <v>4.1490675188930481</v>
      </c>
      <c r="W79" s="29"/>
    </row>
    <row r="80" spans="1:23" x14ac:dyDescent="0.2">
      <c r="A80" s="9">
        <f t="shared" si="3"/>
        <v>91</v>
      </c>
      <c r="B80" s="36">
        <f>+('Tabla F'!N97-'Tabla F'!N98)/'Tabla F'!M97-(1-13/24)*(1-'Tabla F'!M98/'Tabla F'!M97)</f>
        <v>0.90108465636960133</v>
      </c>
      <c r="C80" s="36">
        <f>+('Tabla F'!N97-'Tabla F'!N99)/'Tabla F'!M97-(1-13/24)*(1-'Tabla F'!M99/'Tabla F'!M97)</f>
        <v>1.6020275997370741</v>
      </c>
      <c r="D80" s="36">
        <f>+('Tabla F'!N97-'Tabla F'!N100)/'Tabla F'!M97-(1-13/24)*(1-'Tabla F'!M100/'Tabla F'!M97)</f>
        <v>2.1359308649690205</v>
      </c>
      <c r="E80" s="36">
        <f>+('Tabla F'!N97-'Tabla F'!N101)/'Tabla F'!M97-(1-13/24)*(1-'Tabla F'!M101/'Tabla F'!M97)</f>
        <v>2.5332957069877318</v>
      </c>
      <c r="F80" s="36">
        <f>('Tabla F'!N97-'Tabla F'!N102)/'Tabla F'!M97-(1-13/24)*(1-'Tabla F'!M102/'Tabla F'!M97)</f>
        <v>2.821603650402758</v>
      </c>
      <c r="G80" s="36">
        <f>('Tabla F'!N97-'Tabla F'!N103)/'Tabla F'!M97-(1-13/24)*(1-'Tabla F'!M103/'Tabla F'!M97)</f>
        <v>3.0250068913833879</v>
      </c>
      <c r="H80" s="36"/>
      <c r="I80" s="36"/>
      <c r="J80" s="83">
        <f>+('Tabla F'!N97)/'Tabla F'!M97-(1-13/24)</f>
        <v>3.394878133728402</v>
      </c>
      <c r="L80" s="9">
        <f t="shared" si="4"/>
        <v>91</v>
      </c>
      <c r="M80" s="36">
        <f>+('Tabla F'!AD97-'Tabla F'!AD98)/'Tabla F'!AC97-(1-13/24)*(1-'Tabla F'!AC98/'Tabla F'!AC97)</f>
        <v>0.91574070512820505</v>
      </c>
      <c r="N80" s="36">
        <f>+('Tabla F'!AD97-'Tabla F'!AD99)/'Tabla F'!AC97-(1-13/24)*(1-'Tabla F'!AC99/'Tabla F'!AC97)</f>
        <v>1.6581387997574573</v>
      </c>
      <c r="O80" s="36">
        <f>+('Tabla F'!AD97-'Tabla F'!AD100)/'Tabla F'!AC97-(1-13/24)*(1-'Tabla F'!AC100/'Tabla F'!AC97)</f>
        <v>2.2497188813055731</v>
      </c>
      <c r="P80" s="36">
        <f>+('Tabla F'!AD97-'Tabla F'!AD101)/'Tabla F'!AC97-(1-13/24)*(1-'Tabla F'!AC101/'Tabla F'!AC97)</f>
        <v>2.7120721519203062</v>
      </c>
      <c r="Q80" s="36">
        <f>+('Tabla F'!AD97-'Tabla F'!AD102)/'Tabla F'!AC97-(1-13/24)*(1-'Tabla F'!AC102/'Tabla F'!AC97)</f>
        <v>3.0656087379990531</v>
      </c>
      <c r="R80" s="36">
        <f>+('Tabla F'!AD97-'Tabla F'!AD103)/'Tabla F'!AC97-(1-13/24)*(1-'Tabla F'!AC103/'Tabla F'!AC97)</f>
        <v>3.3293182281537694</v>
      </c>
      <c r="S80" s="36"/>
      <c r="T80" s="36"/>
      <c r="U80" s="83">
        <f>+('Tabla F'!AD97)/'Tabla F'!AC97-(1-13/24)</f>
        <v>3.896898517122755</v>
      </c>
      <c r="W80" s="29"/>
    </row>
    <row r="81" spans="1:23" x14ac:dyDescent="0.2">
      <c r="A81" s="9">
        <f t="shared" si="3"/>
        <v>92</v>
      </c>
      <c r="B81" s="36">
        <f>+('Tabla F'!N98-'Tabla F'!N99)/'Tabla F'!M98-(1-13/24)*(1-'Tabla F'!M99/'Tabla F'!M98)</f>
        <v>0.89384929222831422</v>
      </c>
      <c r="C81" s="36">
        <f>+('Tabla F'!N98-'Tabla F'!N100)/'Tabla F'!M98-(1-13/24)*(1-'Tabla F'!M100/'Tabla F'!M98)</f>
        <v>1.5746879542929548</v>
      </c>
      <c r="D81" s="36">
        <f>+('Tabla F'!N98-'Tabla F'!N101)/'Tabla F'!M98-(1-13/24)*(1-'Tabla F'!M101/'Tabla F'!M98)</f>
        <v>2.0814114845826861</v>
      </c>
      <c r="E81" s="36">
        <f>+('Tabla F'!N98-'Tabla F'!N102)/'Tabla F'!M98-(1-13/24)*(1-'Tabla F'!M102/'Tabla F'!M98)</f>
        <v>2.449064591877355</v>
      </c>
      <c r="F81" s="36">
        <f>('Tabla F'!N98-'Tabla F'!N103)/'Tabla F'!M98-(1-13/24)*(1-'Tabla F'!M103/'Tabla F'!M98)</f>
        <v>2.7084463927897366</v>
      </c>
      <c r="G81" s="36">
        <f>('Tabla F'!N98-'Tabla F'!N104)/'Tabla F'!M98-(1-13/24)*(1-'Tabla F'!M104/'Tabla F'!M98)</f>
        <v>2.885889623040506</v>
      </c>
      <c r="H81" s="36"/>
      <c r="I81" s="36"/>
      <c r="J81" s="83">
        <f>+('Tabla F'!N98)/'Tabla F'!M98-(1-13/24)</f>
        <v>3.1801098160598027</v>
      </c>
      <c r="L81" s="9">
        <f t="shared" si="4"/>
        <v>92</v>
      </c>
      <c r="M81" s="36">
        <f>+('Tabla F'!AD98-'Tabla F'!AD99)/'Tabla F'!AC98-(1-13/24)*(1-'Tabla F'!AC99/'Tabla F'!AC98)</f>
        <v>0.90962151442307637</v>
      </c>
      <c r="N81" s="36">
        <f>+('Tabla F'!AD98-'Tabla F'!AD100)/'Tabla F'!AC98-(1-13/24)*(1-'Tabla F'!AC100/'Tabla F'!AC98)</f>
        <v>1.6344536140381138</v>
      </c>
      <c r="O81" s="36">
        <f>+('Tabla F'!AD98-'Tabla F'!AD101)/'Tabla F'!AC98-(1-13/24)*(1-'Tabla F'!AC101/'Tabla F'!AC98)</f>
        <v>2.200950868351601</v>
      </c>
      <c r="P81" s="36">
        <f>+('Tabla F'!AD98-'Tabla F'!AD102)/'Tabla F'!AC98-(1-13/24)*(1-'Tabla F'!AC102/'Tabla F'!AC98)</f>
        <v>2.6341207365925894</v>
      </c>
      <c r="Q81" s="36">
        <f>+('Tabla F'!AD98-'Tabla F'!AD103)/'Tabla F'!AC98-(1-13/24)*(1-'Tabla F'!AC103/'Tabla F'!AC98)</f>
        <v>2.9572301674190005</v>
      </c>
      <c r="R81" s="36">
        <f>+('Tabla F'!AD98-'Tabla F'!AD104)/'Tabla F'!AC98-(1-13/24)*(1-'Tabla F'!AC104/'Tabla F'!AC98)</f>
        <v>3.1917804009672528</v>
      </c>
      <c r="S81" s="36"/>
      <c r="T81" s="36"/>
      <c r="U81" s="83">
        <f>+('Tabla F'!AD98)/'Tabla F'!AC98-(1-13/24)</f>
        <v>3.6526565777824112</v>
      </c>
      <c r="W81" s="29"/>
    </row>
    <row r="82" spans="1:23" x14ac:dyDescent="0.2">
      <c r="A82" s="9">
        <f t="shared" si="3"/>
        <v>93</v>
      </c>
      <c r="B82" s="36">
        <f>+('Tabla F'!N99-'Tabla F'!N100)/'Tabla F'!M99-(1-13/24)*(1-'Tabla F'!M100/'Tabla F'!M99)</f>
        <v>0.88604897231556212</v>
      </c>
      <c r="C82" s="36">
        <f>+('Tabla F'!N99-'Tabla F'!N101)/'Tabla F'!M99-(1-13/24)*(1-'Tabla F'!M101/'Tabla F'!M99)</f>
        <v>1.5455030959985419</v>
      </c>
      <c r="D82" s="36">
        <f>+('Tabla F'!N99-'Tabla F'!N102)/'Tabla F'!M99-(1-13/24)*(1-'Tabla F'!M102/'Tabla F'!M99)</f>
        <v>2.0239698400861976</v>
      </c>
      <c r="E82" s="36">
        <f>+('Tabla F'!N99-'Tabla F'!N103)/'Tabla F'!M99-(1-13/24)*(1-'Tabla F'!M103/'Tabla F'!M99)</f>
        <v>2.3615314254386388</v>
      </c>
      <c r="F82" s="36">
        <f>('Tabla F'!N99-'Tabla F'!N104)/'Tabla F'!M99-(1-13/24)*(1-'Tabla F'!M104/'Tabla F'!M99)</f>
        <v>2.5924574884963225</v>
      </c>
      <c r="G82" s="36">
        <f>('Tabla F'!N99-'Tabla F'!N105)/'Tabla F'!M99-(1-13/24)*(1-'Tabla F'!M105/'Tabla F'!M99)</f>
        <v>2.7451706254072743</v>
      </c>
      <c r="H82" s="36"/>
      <c r="I82" s="36"/>
      <c r="J82" s="83">
        <f>+('Tabla F'!N99)/'Tabla F'!M99-(1-13/24)</f>
        <v>2.9753580406898217</v>
      </c>
      <c r="L82" s="9">
        <f t="shared" si="4"/>
        <v>93</v>
      </c>
      <c r="M82" s="36">
        <f>+('Tabla F'!AD99-'Tabla F'!AD100)/'Tabla F'!AC99-(1-13/24)*(1-'Tabla F'!AC100/'Tabla F'!AC99)</f>
        <v>0.90286814903846113</v>
      </c>
      <c r="N82" s="36">
        <f>+('Tabla F'!AD99-'Tabla F'!AD101)/'Tabla F'!AC99-(1-13/24)*(1-'Tabla F'!AC101/'Tabla F'!AC99)</f>
        <v>1.6085106388082084</v>
      </c>
      <c r="O82" s="36">
        <f>+('Tabla F'!AD99-'Tabla F'!AD102)/'Tabla F'!AC99-(1-13/24)*(1-'Tabla F'!AC102/'Tabla F'!AC99)</f>
        <v>2.1480773569015272</v>
      </c>
      <c r="P82" s="36">
        <f>+('Tabla F'!AD99-'Tabla F'!AD103)/'Tabla F'!AC99-(1-13/24)*(1-'Tabla F'!AC103/'Tabla F'!AC99)</f>
        <v>2.5505501694356978</v>
      </c>
      <c r="Q82" s="36">
        <f>+('Tabla F'!AD99-'Tabla F'!AD104)/'Tabla F'!AC99-(1-13/24)*(1-'Tabla F'!AC104/'Tabla F'!AC99)</f>
        <v>2.842711533885093</v>
      </c>
      <c r="R82" s="36">
        <f>+('Tabla F'!AD99-'Tabla F'!AD105)/'Tabla F'!AC99-(1-13/24)*(1-'Tabla F'!AC105/'Tabla F'!AC99)</f>
        <v>3.0487956145712714</v>
      </c>
      <c r="S82" s="36"/>
      <c r="T82" s="36"/>
      <c r="U82" s="83">
        <f>+('Tabla F'!AD99)/'Tabla F'!AC99-(1-13/24)</f>
        <v>3.4167898906769949</v>
      </c>
      <c r="W82" s="29"/>
    </row>
    <row r="83" spans="1:23" x14ac:dyDescent="0.2">
      <c r="A83" s="9">
        <f t="shared" si="3"/>
        <v>94</v>
      </c>
      <c r="B83" s="36">
        <f>+('Tabla F'!N100-'Tabla F'!N101)/'Tabla F'!M100-(1-13/24)*(1-'Tabla F'!M101/'Tabla F'!M100)</f>
        <v>0.87765777082688312</v>
      </c>
      <c r="C83" s="36">
        <f>+('Tabla F'!N100-'Tabla F'!N102)/'Tabla F'!M100-(1-13/24)*(1-'Tabla F'!M102/'Tabla F'!M100)</f>
        <v>1.5144421064611877</v>
      </c>
      <c r="D83" s="36">
        <f>+('Tabla F'!N100-'Tabla F'!N103)/'Tabla F'!M100-(1-13/24)*(1-'Tabla F'!M103/'Tabla F'!M100)</f>
        <v>1.9636978437103734</v>
      </c>
      <c r="E83" s="36">
        <f>+('Tabla F'!N100-'Tabla F'!N104)/'Tabla F'!M100-(1-13/24)*(1-'Tabla F'!M104/'Tabla F'!M100)</f>
        <v>2.2710339364731604</v>
      </c>
      <c r="F83" s="36">
        <f>('Tabla F'!N100-'Tabla F'!N105)/'Tabla F'!M100-(1-13/24)*(1-'Tabla F'!M105/'Tabla F'!M100)</f>
        <v>2.4742775989264398</v>
      </c>
      <c r="G83" s="36">
        <f>('Tabla F'!N100-'Tabla F'!N106)/'Tabla F'!M100-(1-13/24)*(1-'Tabla F'!M106/'Tabla F'!M100)</f>
        <v>2.6037679889211818</v>
      </c>
      <c r="H83" s="36"/>
      <c r="I83" s="36"/>
      <c r="J83" s="83">
        <f>+('Tabla F'!N100)/'Tabla F'!M100-(1-13/24)</f>
        <v>2.7806306362552395</v>
      </c>
      <c r="L83" s="9">
        <f t="shared" si="4"/>
        <v>94</v>
      </c>
      <c r="M83" s="36">
        <f>+('Tabla F'!AD100-'Tabla F'!AD101)/'Tabla F'!AC100-(1-13/24)*(1-'Tabla F'!AC101/'Tabla F'!AC100)</f>
        <v>0.89539907852564171</v>
      </c>
      <c r="N83" s="36">
        <f>+('Tabla F'!AD100-'Tabla F'!AD102)/'Tabla F'!AC100-(1-13/24)*(1-'Tabla F'!AC102/'Tabla F'!AC100)</f>
        <v>1.5800624161054235</v>
      </c>
      <c r="O83" s="36">
        <f>+('Tabla F'!AD100-'Tabla F'!AD103)/'Tabla F'!AC100-(1-13/24)*(1-'Tabla F'!AC103/'Tabla F'!AC100)</f>
        <v>2.0907654855766378</v>
      </c>
      <c r="P83" s="36">
        <f>+('Tabla F'!AD100-'Tabla F'!AD104)/'Tabla F'!AC100-(1-13/24)*(1-'Tabla F'!AC104/'Tabla F'!AC100)</f>
        <v>2.4614929010900428</v>
      </c>
      <c r="Q83" s="36">
        <f>+('Tabla F'!AD100-'Tabla F'!AD105)/'Tabla F'!AC100-(1-13/24)*(1-'Tabla F'!AC105/'Tabla F'!AC100)</f>
        <v>2.7229957139456289</v>
      </c>
      <c r="R83" s="36">
        <f>+('Tabla F'!AD100-'Tabla F'!AD106)/'Tabla F'!AC100-(1-13/24)*(1-'Tabla F'!AC106/'Tabla F'!AC100)</f>
        <v>2.9017067177998777</v>
      </c>
      <c r="S83" s="36"/>
      <c r="T83" s="36"/>
      <c r="U83" s="83">
        <f>+('Tabla F'!AD100)/'Tabla F'!AC100-(1-13/24)</f>
        <v>3.1899485129973026</v>
      </c>
      <c r="W83" s="29"/>
    </row>
    <row r="84" spans="1:23" x14ac:dyDescent="0.2">
      <c r="A84" s="9">
        <f t="shared" si="3"/>
        <v>95</v>
      </c>
      <c r="B84" s="36">
        <f>+('Tabla F'!N101-'Tabla F'!N102)/'Tabla F'!M101-(1-13/24)*(1-'Tabla F'!M102/'Tabla F'!M101)</f>
        <v>0.86865242428129685</v>
      </c>
      <c r="C84" s="36">
        <f>+('Tabla F'!N101-'Tabla F'!N103)/'Tabla F'!M101-(1-13/24)*(1-'Tabla F'!M103/'Tabla F'!M101)</f>
        <v>1.4814926960116921</v>
      </c>
      <c r="D84" s="36">
        <f>+('Tabla F'!N101-'Tabla F'!N104)/'Tabla F'!M101-(1-13/24)*(1-'Tabla F'!M104/'Tabla F'!M101)</f>
        <v>1.9007370572625197</v>
      </c>
      <c r="E84" s="36">
        <f>+('Tabla F'!N101-'Tabla F'!N105)/'Tabla F'!M101-(1-13/24)*(1-'Tabla F'!M105/'Tabla F'!M101)</f>
        <v>2.1779864967198987</v>
      </c>
      <c r="F84" s="36">
        <f>('Tabla F'!N101-'Tabla F'!N106)/'Tabla F'!M101-(1-13/24)*(1-'Tabla F'!M106/'Tabla F'!M101)</f>
        <v>2.3546273700824933</v>
      </c>
      <c r="G84" s="36">
        <f>('Tabla F'!N101-'Tabla F'!N107)/'Tabla F'!M101-(1-13/24)*(1-'Tabla F'!M107/'Tabla F'!M101)</f>
        <v>2.4626509288609597</v>
      </c>
      <c r="H84" s="36"/>
      <c r="I84" s="36"/>
      <c r="J84" s="83">
        <f>+('Tabla F'!N101)/'Tabla F'!M101-(1-13/24)</f>
        <v>2.5958898490322988</v>
      </c>
      <c r="L84" s="9">
        <f t="shared" si="4"/>
        <v>95</v>
      </c>
      <c r="M84" s="36">
        <f>+('Tabla F'!AD101-'Tabla F'!AD102)/'Tabla F'!AC101-(1-13/24)*(1-'Tabla F'!AC102/'Tabla F'!AC101)</f>
        <v>0.88712263621794896</v>
      </c>
      <c r="N84" s="36">
        <f>+('Tabla F'!AD101-'Tabla F'!AD103)/'Tabla F'!AC101-(1-13/24)*(1-'Tabla F'!AC103/'Tabla F'!AC101)</f>
        <v>1.5488438478654309</v>
      </c>
      <c r="O84" s="36">
        <f>+('Tabla F'!AD101-'Tabla F'!AD104)/'Tabla F'!AC101-(1-13/24)*(1-'Tabla F'!AC104/'Tabla F'!AC101)</f>
        <v>2.0291977154042997</v>
      </c>
      <c r="P84" s="36">
        <f>+('Tabla F'!AD101-'Tabla F'!AD105)/'Tabla F'!AC101-(1-13/24)*(1-'Tabla F'!AC105/'Tabla F'!AC101)</f>
        <v>2.3680285713676135</v>
      </c>
      <c r="Q84" s="36">
        <f>+('Tabla F'!AD101-'Tabla F'!AD106)/'Tabla F'!AC101-(1-13/24)*(1-'Tabla F'!AC106/'Tabla F'!AC101)</f>
        <v>2.599585554425528</v>
      </c>
      <c r="R84" s="36">
        <f>+('Tabla F'!AD101-'Tabla F'!AD107)/'Tabla F'!AC101-(1-13/24)*(1-'Tabla F'!AC107/'Tabla F'!AC101)</f>
        <v>2.7522312952431864</v>
      </c>
      <c r="S84" s="36"/>
      <c r="T84" s="36"/>
      <c r="U84" s="83">
        <f>+('Tabla F'!AD101)/'Tabla F'!AC101-(1-13/24)</f>
        <v>2.9730622796838562</v>
      </c>
      <c r="W84" s="29"/>
    </row>
    <row r="85" spans="1:23" x14ac:dyDescent="0.2">
      <c r="A85" s="9">
        <f t="shared" si="3"/>
        <v>96</v>
      </c>
      <c r="B85" s="36">
        <f>+('Tabla F'!N102-'Tabla F'!N103)/'Tabla F'!M102-(1-13/24)*(1-'Tabla F'!M103/'Tabla F'!M102)</f>
        <v>0.85901333009780689</v>
      </c>
      <c r="C85" s="36">
        <f>+('Tabla F'!N102-'Tabla F'!N104)/'Tabla F'!M102-(1-13/24)*(1-'Tabla F'!M104/'Tabla F'!M102)</f>
        <v>1.4466648136824802</v>
      </c>
      <c r="D85" s="36">
        <f>+('Tabla F'!N102-'Tabla F'!N105)/'Tabla F'!M102-(1-13/24)*(1-'Tabla F'!M105/'Tabla F'!M102)</f>
        <v>1.8352831458028063</v>
      </c>
      <c r="E85" s="36">
        <f>+('Tabla F'!N102-'Tabla F'!N106)/'Tabla F'!M102-(1-13/24)*(1-'Tabla F'!M106/'Tabla F'!M102)</f>
        <v>2.0828792517671681</v>
      </c>
      <c r="F85" s="36">
        <f>('Tabla F'!N102-'Tabla F'!N107)/'Tabla F'!M102-(1-13/24)*(1-'Tabla F'!M107/'Tabla F'!M102)</f>
        <v>2.2342950141375133</v>
      </c>
      <c r="G85" s="36">
        <f>('Tabla F'!N102-'Tabla F'!N108)/'Tabla F'!M102-(1-13/24)*(1-'Tabla F'!M108/'Tabla F'!M102)</f>
        <v>2.3228141289604847</v>
      </c>
      <c r="H85" s="36"/>
      <c r="I85" s="36"/>
      <c r="J85" s="83">
        <f>+('Tabla F'!N102)/'Tabla F'!M102-(1-13/24)</f>
        <v>2.4210549478341825</v>
      </c>
      <c r="L85" s="9">
        <f t="shared" si="4"/>
        <v>96</v>
      </c>
      <c r="M85" s="36">
        <f>+('Tabla F'!AD102-'Tabla F'!AD103)/'Tabla F'!AC102-(1-13/24)*(1-'Tabla F'!AC103/'Tabla F'!AC102)</f>
        <v>0.8779379006410255</v>
      </c>
      <c r="N85" s="36">
        <f>+('Tabla F'!AD102-'Tabla F'!AD104)/'Tabla F'!AC102-(1-13/24)*(1-'Tabla F'!AC104/'Tabla F'!AC102)</f>
        <v>1.5152468739802913</v>
      </c>
      <c r="O85" s="36">
        <f>+('Tabla F'!AD102-'Tabla F'!AD105)/'Tabla F'!AC102-(1-13/24)*(1-'Tabla F'!AC105/'Tabla F'!AC102)</f>
        <v>1.9647903450384709</v>
      </c>
      <c r="P85" s="36">
        <f>+('Tabla F'!AD102-'Tabla F'!AD106)/'Tabla F'!AC102-(1-13/24)*(1-'Tabla F'!AC106/'Tabla F'!AC102)</f>
        <v>2.2720083214404951</v>
      </c>
      <c r="Q85" s="36">
        <f>+('Tabla F'!AD102-'Tabla F'!AD107)/'Tabla F'!AC102-(1-13/24)*(1-'Tabla F'!AC107/'Tabla F'!AC102)</f>
        <v>2.4745308926931178</v>
      </c>
      <c r="R85" s="36">
        <f>+('Tabla F'!AD102-'Tabla F'!AD108)/'Tabla F'!AC102-(1-13/24)*(1-'Tabla F'!AC108/'Tabla F'!AC102)</f>
        <v>2.6026453901996187</v>
      </c>
      <c r="S85" s="36"/>
      <c r="T85" s="36"/>
      <c r="U85" s="83">
        <f>+('Tabla F'!AD102)/'Tabla F'!AC102-(1-13/24)</f>
        <v>2.7675181620503162</v>
      </c>
      <c r="W85" s="29"/>
    </row>
    <row r="86" spans="1:23" x14ac:dyDescent="0.2">
      <c r="A86" s="9">
        <f t="shared" si="3"/>
        <v>97</v>
      </c>
      <c r="B86" s="36">
        <f>+('Tabla F'!N103-'Tabla F'!N104)/'Tabla F'!M103-(1-13/24)*(1-'Tabla F'!M104/'Tabla F'!M103)</f>
        <v>0.84872568186961561</v>
      </c>
      <c r="C86" s="36">
        <f>+('Tabla F'!N103-'Tabla F'!N105)/'Tabla F'!M103-(1-13/24)*(1-'Tabla F'!M105/'Tabla F'!M103)</f>
        <v>1.4099943387679048</v>
      </c>
      <c r="D86" s="36">
        <f>+('Tabla F'!N103-'Tabla F'!N106)/'Tabla F'!M103-(1-13/24)*(1-'Tabla F'!M106/'Tabla F'!M103)</f>
        <v>1.7675892393729422</v>
      </c>
      <c r="E86" s="36">
        <f>+('Tabla F'!N103-'Tabla F'!N107)/'Tabla F'!M103-(1-13/24)*(1-'Tabla F'!M107/'Tabla F'!M103)</f>
        <v>1.9862740376817383</v>
      </c>
      <c r="F86" s="36">
        <f>('Tabla F'!N103-'Tabla F'!N108)/'Tabla F'!M103-(1-13/24)*(1-'Tabla F'!M108/'Tabla F'!M103)</f>
        <v>2.1141192796069994</v>
      </c>
      <c r="G86" s="36">
        <f>('Tabla F'!N103-'Tabla F'!N109)/'Tabla F'!M103-(1-13/24)*(1-'Tabla F'!M109/'Tabla F'!M103)</f>
        <v>2.1852485403592286</v>
      </c>
      <c r="H86" s="36"/>
      <c r="I86" s="36"/>
      <c r="J86" s="83">
        <f>+('Tabla F'!N103)/'Tabla F'!M103-(1-13/24)</f>
        <v>2.2560052584824271</v>
      </c>
      <c r="L86" s="9">
        <f t="shared" si="4"/>
        <v>97</v>
      </c>
      <c r="M86" s="36">
        <f>+('Tabla F'!AD103-'Tabla F'!AD104)/'Tabla F'!AC103-(1-13/24)*(1-'Tabla F'!AC104/'Tabla F'!AC103)</f>
        <v>0.86864387019230782</v>
      </c>
      <c r="N86" s="36">
        <f>+('Tabla F'!AD103-'Tabla F'!AD105)/'Tabla F'!AC103-(1-13/24)*(1-'Tabla F'!AC105/'Tabla F'!AC103)</f>
        <v>1.4813657944947685</v>
      </c>
      <c r="O86" s="36">
        <f>+('Tabla F'!AD103-'Tabla F'!AD106)/'Tabla F'!AC103-(1-13/24)*(1-'Tabla F'!AC106/'Tabla F'!AC103)</f>
        <v>1.9000999143302999</v>
      </c>
      <c r="P86" s="36">
        <f>+('Tabla F'!AD103-'Tabla F'!AD107)/'Tabla F'!AC103-(1-13/24)*(1-'Tabla F'!AC107/'Tabla F'!AC103)</f>
        <v>2.1761355539548592</v>
      </c>
      <c r="Q86" s="36">
        <f>+('Tabla F'!AD103-'Tabla F'!AD108)/'Tabla F'!AC103-(1-13/24)*(1-'Tabla F'!AC108/'Tabla F'!AC103)</f>
        <v>2.3507539535024011</v>
      </c>
      <c r="R86" s="36">
        <f>+('Tabla F'!AD103-'Tabla F'!AD109)/'Tabla F'!AC103-(1-13/24)*(1-'Tabla F'!AC109/'Tabla F'!AC103)</f>
        <v>2.456099477197951</v>
      </c>
      <c r="S86" s="36"/>
      <c r="T86" s="36"/>
      <c r="U86" s="83">
        <f>+('Tabla F'!AD103)/'Tabla F'!AC103-(1-13/24)</f>
        <v>2.5754734045393533</v>
      </c>
      <c r="W86" s="29"/>
    </row>
    <row r="87" spans="1:23" x14ac:dyDescent="0.2">
      <c r="A87" s="9">
        <f t="shared" si="3"/>
        <v>98</v>
      </c>
      <c r="B87" s="36">
        <f>+('Tabla F'!N104-'Tabla F'!N105)/'Tabla F'!M104-(1-13/24)*(1-'Tabla F'!M105/'Tabla F'!M104)</f>
        <v>0.83778075768819349</v>
      </c>
      <c r="C87" s="36">
        <f>+('Tabla F'!N104-'Tabla F'!N106)/'Tabla F'!M104-(1-13/24)*(1-'Tabla F'!M106/'Tabla F'!M104)</f>
        <v>1.3715467592139343</v>
      </c>
      <c r="D87" s="36">
        <f>+('Tabla F'!N104-'Tabla F'!N107)/'Tabla F'!M104-(1-13/24)*(1-'Tabla F'!M107/'Tabla F'!M104)</f>
        <v>1.6979678300688372</v>
      </c>
      <c r="E87" s="36">
        <f>+('Tabla F'!N104-'Tabla F'!N108)/'Tabla F'!M104-(1-13/24)*(1-'Tabla F'!M108/'Tabla F'!M104)</f>
        <v>1.8887967358532287</v>
      </c>
      <c r="F87" s="36">
        <f>('Tabla F'!N104-'Tabla F'!N109)/'Tabla F'!M104-(1-13/24)*(1-'Tabla F'!M109/'Tabla F'!M104)</f>
        <v>1.9949682193921758</v>
      </c>
      <c r="G87" s="36">
        <f>('Tabla F'!N104-'Tabla F'!N110)/'Tabla F'!M104-(1-13/24)*(1-'Tabla F'!M110/'Tabla F'!M104)</f>
        <v>2.0509103314046939</v>
      </c>
      <c r="H87" s="36"/>
      <c r="I87" s="36"/>
      <c r="J87" s="83">
        <f>+('Tabla F'!N104)/'Tabla F'!M104-(1-13/24)</f>
        <v>2.1005836251202838</v>
      </c>
      <c r="L87" s="9">
        <f t="shared" si="4"/>
        <v>98</v>
      </c>
      <c r="M87" s="36">
        <f>+('Tabla F'!AD104-'Tabla F'!AD105)/'Tabla F'!AC104-(1-13/24)*(1-'Tabla F'!AC105/'Tabla F'!AC104)</f>
        <v>0.85886991185897399</v>
      </c>
      <c r="N87" s="36">
        <f>+('Tabla F'!AD104-'Tabla F'!AD106)/'Tabla F'!AC104-(1-13/24)*(1-'Tabla F'!AC106/'Tabla F'!AC104)</f>
        <v>1.4458215490227819</v>
      </c>
      <c r="O87" s="36">
        <f>+('Tabla F'!AD104-'Tabla F'!AD107)/'Tabla F'!AC104-(1-13/24)*(1-'Tabla F'!AC107/'Tabla F'!AC104)</f>
        <v>1.8327486297603897</v>
      </c>
      <c r="P87" s="36">
        <f>+('Tabla F'!AD104-'Tabla F'!AD108)/'Tabla F'!AC104-(1-13/24)*(1-'Tabla F'!AC108/'Tabla F'!AC104)</f>
        <v>2.0775162535060034</v>
      </c>
      <c r="Q87" s="36">
        <f>+('Tabla F'!AD104-'Tabla F'!AD109)/'Tabla F'!AC104-(1-13/24)*(1-'Tabla F'!AC109/'Tabla F'!AC104)</f>
        <v>2.2251820984227444</v>
      </c>
      <c r="R87" s="36">
        <f>+('Tabla F'!AD104-'Tabla F'!AD110)/'Tabla F'!AC104-(1-13/24)*(1-'Tabla F'!AC110/'Tabla F'!AC104)</f>
        <v>2.3095051530458153</v>
      </c>
      <c r="S87" s="36"/>
      <c r="T87" s="36"/>
      <c r="U87" s="83">
        <f>+('Tabla F'!AD104)/'Tabla F'!AC104-(1-13/24)</f>
        <v>2.3925119594697253</v>
      </c>
      <c r="W87" s="29"/>
    </row>
    <row r="88" spans="1:23" x14ac:dyDescent="0.2">
      <c r="A88" s="9">
        <f t="shared" si="3"/>
        <v>99</v>
      </c>
      <c r="B88" s="36">
        <f>+('Tabla F'!N105-'Tabla F'!N106)/'Tabla F'!M105-(1-13/24)*(1-'Tabla F'!M106/'Tabla F'!M105)</f>
        <v>0.82617733541600569</v>
      </c>
      <c r="C88" s="36">
        <f>+('Tabla F'!N105-'Tabla F'!N107)/'Tabla F'!M105-(1-13/24)*(1-'Tabla F'!M107/'Tabla F'!M105)</f>
        <v>1.3314206251191198</v>
      </c>
      <c r="D88" s="36">
        <f>+('Tabla F'!N105-'Tabla F'!N108)/'Tabla F'!M105-(1-13/24)*(1-'Tabla F'!M108/'Tabla F'!M105)</f>
        <v>1.6267907244709758</v>
      </c>
      <c r="E88" s="36">
        <f>+('Tabla F'!N105-'Tabla F'!N109)/'Tabla F'!M105-(1-13/24)*(1-'Tabla F'!M109/'Tabla F'!M105)</f>
        <v>1.7911257947389188</v>
      </c>
      <c r="F88" s="36">
        <f>('Tabla F'!N105-'Tabla F'!N110)/'Tabla F'!M105-(1-13/24)*(1-'Tabla F'!M110/'Tabla F'!M105)</f>
        <v>1.8777144963571073</v>
      </c>
      <c r="G88" s="36">
        <f>('Tabla F'!N105-'Tabla F'!N111)/'Tabla F'!M105-(1-13/24)*(1-'Tabla F'!M111/'Tabla F'!M105)</f>
        <v>1.9206900059301861</v>
      </c>
      <c r="H88" s="36"/>
      <c r="I88" s="36"/>
      <c r="J88" s="83">
        <f>+('Tabla F'!N105)/'Tabla F'!M105-(1-13/24)</f>
        <v>1.9546001528544772</v>
      </c>
      <c r="L88" s="9">
        <f t="shared" si="4"/>
        <v>99</v>
      </c>
      <c r="M88" s="36">
        <f>+('Tabla F'!AD105-'Tabla F'!AD106)/'Tabla F'!AC105-(1-13/24)*(1-'Tabla F'!AC106/'Tabla F'!AC105)</f>
        <v>0.84809819711538459</v>
      </c>
      <c r="N88" s="36">
        <f>+('Tabla F'!AD105-'Tabla F'!AD107)/'Tabla F'!AC105-(1-13/24)*(1-'Tabla F'!AC107/'Tabla F'!AC105)</f>
        <v>1.4071768993647527</v>
      </c>
      <c r="O88" s="36">
        <f>+('Tabla F'!AD105-'Tabla F'!AD108)/'Tabla F'!AC105-(1-13/24)*(1-'Tabla F'!AC108/'Tabla F'!AC105)</f>
        <v>1.7608465499239481</v>
      </c>
      <c r="P88" s="36">
        <f>+('Tabla F'!AD105-'Tabla F'!AD109)/'Tabla F'!AC105-(1-13/24)*(1-'Tabla F'!AC109/'Tabla F'!AC105)</f>
        <v>1.9742118920065648</v>
      </c>
      <c r="Q88" s="36">
        <f>+('Tabla F'!AD105-'Tabla F'!AD110)/'Tabla F'!AC105-(1-13/24)*(1-'Tabla F'!AC110/'Tabla F'!AC105)</f>
        <v>2.096051965486299</v>
      </c>
      <c r="R88" s="36">
        <f>+('Tabla F'!AD105-'Tabla F'!AD111)/'Tabla F'!AC105-(1-13/24)*(1-'Tabla F'!AC111/'Tabla F'!AC105)</f>
        <v>2.1612598827080443</v>
      </c>
      <c r="S88" s="36"/>
      <c r="T88" s="36"/>
      <c r="U88" s="83">
        <f>+('Tabla F'!AD105)/'Tabla F'!AC105-(1-13/24)</f>
        <v>2.2159901655339067</v>
      </c>
      <c r="W88" s="29"/>
    </row>
    <row r="89" spans="1:23" x14ac:dyDescent="0.2">
      <c r="A89" s="9">
        <f t="shared" si="3"/>
        <v>100</v>
      </c>
      <c r="B89" s="36">
        <f>+('Tabla F'!N106-'Tabla F'!N107)/'Tabla F'!M106-(1-13/24)*(1-'Tabla F'!M107/'Tabla F'!M106)</f>
        <v>0.81392322520582294</v>
      </c>
      <c r="C89" s="36">
        <f>+('Tabla F'!N106-'Tabla F'!N108)/'Tabla F'!M106-(1-13/24)*(1-'Tabla F'!M108/'Tabla F'!M106)</f>
        <v>1.2897505915328322</v>
      </c>
      <c r="D89" s="36">
        <f>+('Tabla F'!N106-'Tabla F'!N109)/'Tabla F'!M106-(1-13/24)*(1-'Tabla F'!M109/'Tabla F'!M106)</f>
        <v>1.5544866763712986</v>
      </c>
      <c r="E89" s="36">
        <f>+('Tabla F'!N106-'Tabla F'!N110)/'Tabla F'!M106-(1-13/24)*(1-'Tabla F'!M110/'Tabla F'!M106)</f>
        <v>1.6939770104811753</v>
      </c>
      <c r="F89" s="36">
        <f>('Tabla F'!N106-'Tabla F'!N111)/'Tabla F'!M106-(1-13/24)*(1-'Tabla F'!M111/'Tabla F'!M106)</f>
        <v>1.7632085392702814</v>
      </c>
      <c r="G89" s="36">
        <f>('Tabla F'!N106-'Tabla F'!N112)/'Tabla F'!M106-(1-13/24)*(1-'Tabla F'!M112/'Tabla F'!M106)</f>
        <v>1.7953840890886894</v>
      </c>
      <c r="H89" s="36"/>
      <c r="I89" s="36"/>
      <c r="J89" s="83">
        <f>+('Tabla F'!N106)/'Tabla F'!M106-(1-13/24)</f>
        <v>1.8178361943313526</v>
      </c>
      <c r="L89" s="9">
        <f t="shared" si="4"/>
        <v>100</v>
      </c>
      <c r="M89" s="36">
        <f>+('Tabla F'!AD106-'Tabla F'!AD107)/'Tabla F'!AC106-(1-13/24)*(1-'Tabla F'!AC107/'Tabla F'!AC106)</f>
        <v>0.83622075320512801</v>
      </c>
      <c r="N89" s="36">
        <f>+('Tabla F'!AD106-'Tabla F'!AD108)/'Tabla F'!AC106-(1-13/24)*(1-'Tabla F'!AC108/'Tabla F'!AC106)</f>
        <v>1.3652087121213166</v>
      </c>
      <c r="O89" s="36">
        <f>+('Tabla F'!AD106-'Tabla F'!AD109)/'Tabla F'!AC106-(1-13/24)*(1-'Tabla F'!AC109/'Tabla F'!AC106)</f>
        <v>1.6843418258427791</v>
      </c>
      <c r="P89" s="36">
        <f>+('Tabla F'!AD106-'Tabla F'!AD110)/'Tabla F'!AC106-(1-13/24)*(1-'Tabla F'!AC110/'Tabla F'!AC106)</f>
        <v>1.8665794922140291</v>
      </c>
      <c r="Q89" s="36">
        <f>+('Tabla F'!AD106-'Tabla F'!AD111)/'Tabla F'!AC106-(1-13/24)*(1-'Tabla F'!AC111/'Tabla F'!AC106)</f>
        <v>1.9641117599157316</v>
      </c>
      <c r="R89" s="36">
        <f>+('Tabla F'!AD106-'Tabla F'!AD112)/'Tabla F'!AC106-(1-13/24)*(1-'Tabla F'!AC112/'Tabla F'!AC106)</f>
        <v>2.0123286231032882</v>
      </c>
      <c r="S89" s="36"/>
      <c r="T89" s="36"/>
      <c r="U89" s="83">
        <f>+('Tabla F'!AD106)/'Tabla F'!AC106-(1-13/24)</f>
        <v>2.0459725035706722</v>
      </c>
      <c r="W89" s="29"/>
    </row>
    <row r="90" spans="1:23" x14ac:dyDescent="0.2">
      <c r="A90" s="9">
        <f t="shared" si="3"/>
        <v>101</v>
      </c>
      <c r="B90" s="36">
        <f>+('Tabla F'!N107-'Tabla F'!N108)/'Tabla F'!M107-(1-13/24)*(1-'Tabla F'!M108/'Tabla F'!M107)</f>
        <v>0.80103687518151467</v>
      </c>
      <c r="C90" s="36">
        <f>+('Tabla F'!N107-'Tabla F'!N109)/'Tabla F'!M107-(1-13/24)*(1-'Tabla F'!M109/'Tabla F'!M107)</f>
        <v>1.2467097833703522</v>
      </c>
      <c r="D90" s="36">
        <f>+('Tabla F'!N107-'Tabla F'!N110)/'Tabla F'!M107-(1-13/24)*(1-'Tabla F'!M110/'Tabla F'!M107)</f>
        <v>1.481536338673207</v>
      </c>
      <c r="E90" s="36">
        <f>+('Tabla F'!N107-'Tabla F'!N111)/'Tabla F'!M107-(1-13/24)*(1-'Tabla F'!M111/'Tabla F'!M107)</f>
        <v>1.5980849262698951</v>
      </c>
      <c r="F90" s="36">
        <f>('Tabla F'!N107-'Tabla F'!N112)/'Tabla F'!M107-(1-13/24)*(1-'Tabla F'!M112/'Tabla F'!M107)</f>
        <v>1.6522512136836196</v>
      </c>
      <c r="G90" s="36">
        <f>('Tabla F'!N107-'Tabla F'!N113)/'Tabla F'!M107-(1-13/24)*(1-'Tabla F'!M113/'Tabla F'!M107)</f>
        <v>1.6756717127115812</v>
      </c>
      <c r="H90" s="36"/>
      <c r="I90" s="36"/>
      <c r="J90" s="83">
        <f>+('Tabla F'!N107)/'Tabla F'!M107-(1-13/24)</f>
        <v>1.6900484601170445</v>
      </c>
      <c r="L90" s="9">
        <f t="shared" si="4"/>
        <v>101</v>
      </c>
      <c r="M90" s="36">
        <f>+('Tabla F'!AD107-'Tabla F'!AD108)/'Tabla F'!AC107-(1-13/24)*(1-'Tabla F'!AC108/'Tabla F'!AC107)</f>
        <v>0.82311814903846137</v>
      </c>
      <c r="N90" s="36">
        <f>+('Tabla F'!AD107-'Tabla F'!AD109)/'Tabla F'!AC107-(1-13/24)*(1-'Tabla F'!AC109/'Tabla F'!AC107)</f>
        <v>1.3196970473587353</v>
      </c>
      <c r="O90" s="36">
        <f>+('Tabla F'!AD107-'Tabla F'!AD110)/'Tabla F'!AC107-(1-13/24)*(1-'Tabla F'!AC110/'Tabla F'!AC107)</f>
        <v>1.6032632951348171</v>
      </c>
      <c r="P90" s="36">
        <f>+('Tabla F'!AD107-'Tabla F'!AD111)/'Tabla F'!AC107-(1-13/24)*(1-'Tabla F'!AC111/'Tabla F'!AC107)</f>
        <v>1.7550258793468105</v>
      </c>
      <c r="Q90" s="36">
        <f>+('Tabla F'!AD107-'Tabla F'!AD112)/'Tabla F'!AC107-(1-13/24)*(1-'Tabla F'!AC112/'Tabla F'!AC107)</f>
        <v>1.8300524929217157</v>
      </c>
      <c r="R90" s="36">
        <f>+('Tabla F'!AD107-'Tabla F'!AD113)/'Tabla F'!AC107-(1-13/24)*(1-'Tabla F'!AC113/'Tabla F'!AC107)</f>
        <v>1.8636071774761991</v>
      </c>
      <c r="S90" s="36"/>
      <c r="T90" s="36"/>
      <c r="U90" s="83">
        <f>+('Tabla F'!AD107)/'Tabla F'!AC107-(1-13/24)</f>
        <v>1.8824031904187293</v>
      </c>
      <c r="W90" s="29"/>
    </row>
    <row r="91" spans="1:23" x14ac:dyDescent="0.2">
      <c r="A91" s="9">
        <f t="shared" si="3"/>
        <v>102</v>
      </c>
      <c r="B91" s="36">
        <f>+('Tabla F'!N108-'Tabla F'!N109)/'Tabla F'!M108-(1-13/24)*(1-'Tabla F'!M109/'Tabla F'!M108)</f>
        <v>0.7875490047842435</v>
      </c>
      <c r="C91" s="36">
        <f>+('Tabla F'!N108-'Tabla F'!N110)/'Tabla F'!M108-(1-13/24)*(1-'Tabla F'!M110/'Tabla F'!M108)</f>
        <v>1.2025112260178372</v>
      </c>
      <c r="D91" s="36">
        <f>+('Tabla F'!N108-'Tabla F'!N111)/'Tabla F'!M108-(1-13/24)*(1-'Tabla F'!M111/'Tabla F'!M108)</f>
        <v>1.4084643420459027</v>
      </c>
      <c r="E91" s="36">
        <f>+('Tabla F'!N108-'Tabla F'!N112)/'Tabla F'!M108-(1-13/24)*(1-'Tabla F'!M112/'Tabla F'!M108)</f>
        <v>1.5041816382102475</v>
      </c>
      <c r="F91" s="36">
        <f>('Tabla F'!N108-'Tabla F'!N113)/'Tabla F'!M108-(1-13/24)*(1-'Tabla F'!M113/'Tabla F'!M108)</f>
        <v>1.5455680235213474</v>
      </c>
      <c r="G91" s="36">
        <f>('Tabla F'!N108-'Tabla F'!N114)/'Tabla F'!M108-(1-13/24)*(1-'Tabla F'!M114/'Tabla F'!M108)</f>
        <v>1.5620981707854735</v>
      </c>
      <c r="H91" s="36"/>
      <c r="I91" s="36"/>
      <c r="J91" s="83">
        <f>+('Tabla F'!N108)/'Tabla F'!M108-(1-13/24)</f>
        <v>1.5709731870463641</v>
      </c>
      <c r="L91" s="9">
        <f t="shared" si="4"/>
        <v>102</v>
      </c>
      <c r="M91" s="36">
        <f>+('Tabla F'!AD108-'Tabla F'!AD109)/'Tabla F'!AC108-(1-13/24)*(1-'Tabla F'!AC109/'Tabla F'!AC108)</f>
        <v>0.80866037660256396</v>
      </c>
      <c r="N91" s="36">
        <f>+('Tabla F'!AD108-'Tabla F'!AD110)/'Tabla F'!AC108-(1-13/24)*(1-'Tabla F'!AC110/'Tabla F'!AC108)</f>
        <v>1.2704375272105368</v>
      </c>
      <c r="O91" s="36">
        <f>+('Tabla F'!AD108-'Tabla F'!AD111)/'Tabla F'!AC108-(1-13/24)*(1-'Tabla F'!AC111/'Tabla F'!AC108)</f>
        <v>1.5175772846955531</v>
      </c>
      <c r="P91" s="36">
        <f>+('Tabla F'!AD108-'Tabla F'!AD112)/'Tabla F'!AC108-(1-13/24)*(1-'Tabla F'!AC112/'Tabla F'!AC108)</f>
        <v>1.6397553510490037</v>
      </c>
      <c r="Q91" s="36">
        <f>+('Tabla F'!AD108-'Tabla F'!AD113)/'Tabla F'!AC108-(1-13/24)*(1-'Tabla F'!AC113/'Tabla F'!AC108)</f>
        <v>1.694397914275902</v>
      </c>
      <c r="R91" s="36">
        <f>+('Tabla F'!AD108-'Tabla F'!AD114)/'Tabla F'!AC108-(1-13/24)*(1-'Tabla F'!AC114/'Tabla F'!AC108)</f>
        <v>1.7158475384665743</v>
      </c>
      <c r="S91" s="36"/>
      <c r="T91" s="36"/>
      <c r="U91" s="83">
        <f>+('Tabla F'!AD108)/'Tabla F'!AC108-(1-13/24)</f>
        <v>1.7250065264343064</v>
      </c>
      <c r="W91" s="29"/>
    </row>
    <row r="92" spans="1:23" x14ac:dyDescent="0.2">
      <c r="A92" s="9">
        <f t="shared" si="3"/>
        <v>103</v>
      </c>
      <c r="B92" s="36">
        <f>+('Tabla F'!N109-'Tabla F'!N110)/'Tabla F'!M109-(1-13/24)*(1-'Tabla F'!M110/'Tabla F'!M109)</f>
        <v>0.77350418708988844</v>
      </c>
      <c r="C92" s="36">
        <f>+('Tabla F'!N109-'Tabla F'!N111)/'Tabla F'!M109-(1-13/24)*(1-'Tabla F'!M111/'Tabla F'!M109)</f>
        <v>1.1574080449358795</v>
      </c>
      <c r="D92" s="36">
        <f>+('Tabla F'!N109-'Tabla F'!N112)/'Tabla F'!M109-(1-13/24)*(1-'Tabla F'!M112/'Tabla F'!M109)</f>
        <v>1.3358284542443355</v>
      </c>
      <c r="E92" s="36">
        <f>+('Tabla F'!N109-'Tabla F'!N113)/'Tabla F'!M109-(1-13/24)*(1-'Tabla F'!M113/'Tabla F'!M109)</f>
        <v>1.4129741332690058</v>
      </c>
      <c r="F92" s="36">
        <f>('Tabla F'!N109-'Tabla F'!N114)/'Tabla F'!M109-(1-13/24)*(1-'Tabla F'!M114/'Tabla F'!M109)</f>
        <v>1.4437869096321254</v>
      </c>
      <c r="G92" s="36">
        <f>('Tabla F'!N109-'Tabla F'!N115)/'Tabla F'!M109-(1-13/24)*(1-'Tabla F'!M115/'Tabla F'!M109)</f>
        <v>1.4550668229391877</v>
      </c>
      <c r="H92" s="36"/>
      <c r="I92" s="36"/>
      <c r="J92" s="83">
        <f>+('Tabla F'!N109)/'Tabla F'!M109-(1-13/24)</f>
        <v>1.4603302523438595</v>
      </c>
      <c r="L92" s="9">
        <f t="shared" si="4"/>
        <v>103</v>
      </c>
      <c r="M92" s="36">
        <f>+('Tabla F'!AD109-'Tabla F'!AD110)/'Tabla F'!AC109-(1-13/24)*(1-'Tabla F'!AC110/'Tabla F'!AC109)</f>
        <v>0.79270729166666654</v>
      </c>
      <c r="N92" s="36">
        <f>+('Tabla F'!AD109-'Tabla F'!AD111)/'Tabla F'!AC109-(1-13/24)*(1-'Tabla F'!AC111/'Tabla F'!AC109)</f>
        <v>1.2169584430308491</v>
      </c>
      <c r="O92" s="36">
        <f>+('Tabla F'!AD109-'Tabla F'!AD112)/'Tabla F'!AC109-(1-13/24)*(1-'Tabla F'!AC112/'Tabla F'!AC109)</f>
        <v>1.4266947713714784</v>
      </c>
      <c r="P92" s="36">
        <f>+('Tabla F'!AD109-'Tabla F'!AD113)/'Tabla F'!AC109-(1-13/24)*(1-'Tabla F'!AC113/'Tabla F'!AC109)</f>
        <v>1.5204966371595328</v>
      </c>
      <c r="Q92" s="36">
        <f>+('Tabla F'!AD109-'Tabla F'!AD114)/'Tabla F'!AC109-(1-13/24)*(1-'Tabla F'!AC114/'Tabla F'!AC109)</f>
        <v>1.557318020541256</v>
      </c>
      <c r="R92" s="36">
        <f>+('Tabla F'!AD109-'Tabla F'!AD115)/'Tabla F'!AC109-(1-13/24)*(1-'Tabla F'!AC115/'Tabla F'!AC109)</f>
        <v>1.5694377354695943</v>
      </c>
      <c r="S92" s="36"/>
      <c r="T92" s="36"/>
      <c r="U92" s="83">
        <f>+('Tabla F'!AD109)/'Tabla F'!AC109-(1-13/24)</f>
        <v>1.5730407485643929</v>
      </c>
      <c r="W92" s="29"/>
    </row>
    <row r="93" spans="1:23" x14ac:dyDescent="0.2">
      <c r="A93" s="9">
        <f t="shared" si="3"/>
        <v>104</v>
      </c>
      <c r="B93" s="36">
        <f>+('Tabla F'!N110-'Tabla F'!N111)/'Tabla F'!M110-(1-13/24)*(1-'Tabla F'!M111/'Tabla F'!M110)</f>
        <v>0.75896228757480588</v>
      </c>
      <c r="C93" s="36">
        <f>+('Tabla F'!N110-'Tabla F'!N112)/'Tabla F'!M110-(1-13/24)*(1-'Tabla F'!M112/'Tabla F'!M110)</f>
        <v>1.1116921683281862</v>
      </c>
      <c r="D93" s="36">
        <f>+('Tabla F'!N110-'Tabla F'!N113)/'Tabla F'!M110-(1-13/24)*(1-'Tabla F'!M113/'Tabla F'!M110)</f>
        <v>1.2642060330170997</v>
      </c>
      <c r="E93" s="36">
        <f>+('Tabla F'!N110-'Tabla F'!N114)/'Tabla F'!M110-(1-13/24)*(1-'Tabla F'!M114/'Tabla F'!M110)</f>
        <v>1.3251216366432188</v>
      </c>
      <c r="F93" s="36">
        <f>('Tabla F'!N110-'Tabla F'!N115)/'Tabla F'!M110-(1-13/24)*(1-'Tabla F'!M115/'Tabla F'!M110)</f>
        <v>1.3474215657327766</v>
      </c>
      <c r="G93" s="36">
        <f>('Tabla F'!N110-'Tabla F'!N116)/'Tabla F'!M110-(1-13/24)*(1-'Tabla F'!M116/'Tabla F'!M110)</f>
        <v>1.3548398370664436</v>
      </c>
      <c r="H93" s="36"/>
      <c r="I93" s="36"/>
      <c r="J93" s="83">
        <f>+('Tabla F'!N110)/'Tabla F'!M110-(1-13/24)</f>
        <v>1.357827151245441</v>
      </c>
      <c r="L93" s="9">
        <f t="shared" si="4"/>
        <v>104</v>
      </c>
      <c r="M93" s="36">
        <f>+('Tabla F'!AD110-'Tabla F'!AD111)/'Tabla F'!AC110-(1-13/24)*(1-'Tabla F'!AC111/'Tabla F'!AC110)</f>
        <v>0.77456963141025637</v>
      </c>
      <c r="N93" s="36">
        <f>+('Tabla F'!AD110-'Tabla F'!AD112)/'Tabla F'!AC110-(1-13/24)*(1-'Tabla F'!AC112/'Tabla F'!AC110)</f>
        <v>1.1574923176864522</v>
      </c>
      <c r="O93" s="36">
        <f>+('Tabla F'!AD110-'Tabla F'!AD113)/'Tabla F'!AC110-(1-13/24)*(1-'Tabla F'!AC113/'Tabla F'!AC110)</f>
        <v>1.3287495467485804</v>
      </c>
      <c r="P93" s="36">
        <f>+('Tabla F'!AD110-'Tabla F'!AD114)/'Tabla F'!AC110-(1-13/24)*(1-'Tabla F'!AC114/'Tabla F'!AC110)</f>
        <v>1.3959755878855076</v>
      </c>
      <c r="Q93" s="36">
        <f>+('Tabla F'!AD110-'Tabla F'!AD115)/'Tabla F'!AC110-(1-13/24)*(1-'Tabla F'!AC115/'Tabla F'!AC110)</f>
        <v>1.4181029600674209</v>
      </c>
      <c r="R93" s="36">
        <f>+('Tabla F'!AD110-'Tabla F'!AD116)/'Tabla F'!AC110-(1-13/24)*(1-'Tabla F'!AC116/'Tabla F'!AC110)</f>
        <v>1.4237694381714274</v>
      </c>
      <c r="S93" s="36"/>
      <c r="T93" s="36"/>
      <c r="U93" s="83">
        <f>+('Tabla F'!AD110)/'Tabla F'!AC110-(1-13/24)</f>
        <v>1.4246811025564412</v>
      </c>
      <c r="W93" s="29"/>
    </row>
    <row r="94" spans="1:23" x14ac:dyDescent="0.2">
      <c r="A94" s="9">
        <f t="shared" si="3"/>
        <v>105</v>
      </c>
      <c r="B94" s="36">
        <f>+('Tabla F'!N111-'Tabla F'!N112)/'Tabla F'!M111-(1-13/24)*(1-'Tabla F'!M112/'Tabla F'!M111)</f>
        <v>0.7439996320970973</v>
      </c>
      <c r="C94" s="36">
        <f>+('Tabla F'!N111-'Tabla F'!N113)/'Tabla F'!M111-(1-13/24)*(1-'Tabla F'!M113/'Tabla F'!M111)</f>
        <v>1.0656912874110791</v>
      </c>
      <c r="D94" s="36">
        <f>+('Tabla F'!N111-'Tabla F'!N114)/'Tabla F'!M111-(1-13/24)*(1-'Tabla F'!M114/'Tabla F'!M111)</f>
        <v>1.1941782377936372</v>
      </c>
      <c r="E94" s="36">
        <f>+('Tabla F'!N111-'Tabla F'!N115)/'Tabla F'!M111-(1-13/24)*(1-'Tabla F'!M115/'Tabla F'!M111)</f>
        <v>1.2412146243991218</v>
      </c>
      <c r="F94" s="36">
        <f>('Tabla F'!N111-'Tabla F'!N116)/'Tabla F'!M111-(1-13/24)*(1-'Tabla F'!M116/'Tabla F'!M111)</f>
        <v>1.2568617000913092</v>
      </c>
      <c r="G94" s="36">
        <f>('Tabla F'!N111-'Tabla F'!N117)/'Tabla F'!M111-(1-13/24)*(1-'Tabla F'!M117/'Tabla F'!M111)</f>
        <v>1.2615471892548507</v>
      </c>
      <c r="H94" s="36"/>
      <c r="I94" s="36"/>
      <c r="J94" s="83">
        <f>+('Tabla F'!N111)/'Tabla F'!M111-(1-13/24)</f>
        <v>1.2631627275103234</v>
      </c>
      <c r="L94" s="9">
        <f t="shared" si="4"/>
        <v>105</v>
      </c>
      <c r="M94" s="36">
        <f>+('Tabla F'!AD111-'Tabla F'!AD112)/'Tabla F'!AC111-(1-13/24)*(1-'Tabla F'!AC112/'Tabla F'!AC111)</f>
        <v>0.75355945512820521</v>
      </c>
      <c r="N94" s="36">
        <f>+('Tabla F'!AD111-'Tabla F'!AD113)/'Tabla F'!AC111-(1-13/24)*(1-'Tabla F'!AC113/'Tabla F'!AC111)</f>
        <v>1.0905791952585675</v>
      </c>
      <c r="O94" s="36">
        <f>+('Tabla F'!AD111-'Tabla F'!AD114)/'Tabla F'!AC111-(1-13/24)*(1-'Tabla F'!AC114/'Tabla F'!AC111)</f>
        <v>1.2228743575593706</v>
      </c>
      <c r="P94" s="36">
        <f>+('Tabla F'!AD111-'Tabla F'!AD115)/'Tabla F'!AC111-(1-13/24)*(1-'Tabla F'!AC115/'Tabla F'!AC111)</f>
        <v>1.2664191542570387</v>
      </c>
      <c r="Q94" s="36">
        <f>+('Tabla F'!AD111-'Tabla F'!AD116)/'Tabla F'!AC111-(1-13/24)*(1-'Tabla F'!AC116/'Tabla F'!AC111)</f>
        <v>1.2775703038378474</v>
      </c>
      <c r="R94" s="36">
        <f>+('Tabla F'!AD111-'Tabla F'!AD117)/'Tabla F'!AC111-(1-13/24)*(1-'Tabla F'!AC117/'Tabla F'!AC111)</f>
        <v>1.2793643822297849</v>
      </c>
      <c r="S94" s="36"/>
      <c r="T94" s="36"/>
      <c r="U94" s="83">
        <f>+('Tabla F'!AD111)/'Tabla F'!AC111-(1-13/24)</f>
        <v>1.2793643822297849</v>
      </c>
      <c r="W94" s="29"/>
    </row>
    <row r="95" spans="1:23" x14ac:dyDescent="0.2">
      <c r="A95" s="9">
        <f t="shared" si="3"/>
        <v>106</v>
      </c>
      <c r="B95" s="36">
        <f>+('Tabla F'!N112-'Tabla F'!N113)/'Tabla F'!M112-(1-13/24)*(1-'Tabla F'!M113/'Tabla F'!M112)</f>
        <v>0.72870976991769931</v>
      </c>
      <c r="C95" s="36">
        <f>+('Tabla F'!N112-'Tabla F'!N114)/'Tabla F'!M112-(1-13/24)*(1-'Tabla F'!M114/'Tabla F'!M112)</f>
        <v>1.0197639346871115</v>
      </c>
      <c r="D95" s="36">
        <f>+('Tabla F'!N112-'Tabla F'!N115)/'Tabla F'!M112-(1-13/24)*(1-'Tabla F'!M115/'Tabla F'!M112)</f>
        <v>1.1263127801260402</v>
      </c>
      <c r="E95" s="36">
        <f>+('Tabla F'!N112-'Tabla F'!N116)/'Tabla F'!M112-(1-13/24)*(1-'Tabla F'!M116/'Tabla F'!M112)</f>
        <v>1.1617572087868024</v>
      </c>
      <c r="F95" s="36">
        <f>('Tabla F'!N112-'Tabla F'!N117)/'Tabla F'!M112-(1-13/24)*(1-'Tabla F'!M117/'Tabla F'!M112)</f>
        <v>1.1723709803096709</v>
      </c>
      <c r="G95" s="36">
        <f>('Tabla F'!N112-'Tabla F'!N118)/'Tabla F'!M112-(1-13/24)*(1-'Tabla F'!M118/'Tabla F'!M112)</f>
        <v>1.1752023871206663</v>
      </c>
      <c r="H95" s="36"/>
      <c r="I95" s="36"/>
      <c r="J95" s="83">
        <f>+('Tabla F'!N112)/'Tabla F'!M112-(1-13/24)</f>
        <v>1.1760305670319</v>
      </c>
      <c r="L95" s="9">
        <f t="shared" si="4"/>
        <v>106</v>
      </c>
      <c r="M95" s="36">
        <f>+('Tabla F'!AD112-'Tabla F'!AD113)/'Tabla F'!AC112-(1-13/24)*(1-'Tabla F'!AC113/'Tabla F'!AC112)</f>
        <v>0.72898838141025624</v>
      </c>
      <c r="N95" s="36">
        <f>+('Tabla F'!AD112-'Tabla F'!AD114)/'Tabla F'!AC112-(1-13/24)*(1-'Tabla F'!AC114/'Tabla F'!AC112)</f>
        <v>1.0151485813936914</v>
      </c>
      <c r="O95" s="36">
        <f>+('Tabla F'!AD112-'Tabla F'!AD115)/'Tabla F'!AC112-(1-13/24)*(1-'Tabla F'!AC115/'Tabla F'!AC112)</f>
        <v>1.1093378738404571</v>
      </c>
      <c r="P95" s="36">
        <f>+('Tabla F'!AD112-'Tabla F'!AD116)/'Tabla F'!AC112-(1-13/24)*(1-'Tabla F'!AC116/'Tabla F'!AC112)</f>
        <v>1.1334582962247155</v>
      </c>
      <c r="Q95" s="36">
        <f>+('Tabla F'!AD112-'Tabla F'!AD117)/'Tabla F'!AC112-(1-13/24)*(1-'Tabla F'!AC117/'Tabla F'!AC112)</f>
        <v>1.1373389659521198</v>
      </c>
      <c r="R95" s="36">
        <f>+('Tabla F'!AD112-'Tabla F'!AD118)/'Tabla F'!AC112-(1-13/24)*(1-'Tabla F'!AC118/'Tabla F'!AC112)</f>
        <v>1.1373389659521198</v>
      </c>
      <c r="S95" s="36"/>
      <c r="T95" s="36"/>
      <c r="U95" s="83">
        <f>+('Tabla F'!AD112)/'Tabla F'!AC112-(1-13/24)</f>
        <v>1.1373389659521198</v>
      </c>
      <c r="W95" s="29"/>
    </row>
    <row r="96" spans="1:23" x14ac:dyDescent="0.2">
      <c r="A96" s="9">
        <f t="shared" si="3"/>
        <v>107</v>
      </c>
      <c r="B96" s="36">
        <f>+('Tabla F'!N113-'Tabla F'!N114)/'Tabla F'!M113-(1-13/24)*(1-'Tabla F'!M114/'Tabla F'!M113)</f>
        <v>0.71320365841170186</v>
      </c>
      <c r="C96" s="36">
        <f>+('Tabla F'!N113-'Tabla F'!N115)/'Tabla F'!M113-(1-13/24)*(1-'Tabla F'!M115/'Tabla F'!M113)</f>
        <v>0.97429260873402768</v>
      </c>
      <c r="D96" s="36">
        <f>+('Tabla F'!N113-'Tabla F'!N116)/'Tabla F'!M113-(1-13/24)*(1-'Tabla F'!M116/'Tabla F'!M113)</f>
        <v>1.0611461887581983</v>
      </c>
      <c r="E96" s="36">
        <f>+('Tabla F'!N113-'Tabla F'!N117)/'Tabla F'!M113-(1-13/24)*(1-'Tabla F'!M117/'Tabla F'!M113)</f>
        <v>1.0871543398033927</v>
      </c>
      <c r="F96" s="36">
        <f>('Tabla F'!N113-'Tabla F'!N118)/'Tabla F'!M113-(1-13/24)*(1-'Tabla F'!M118/'Tabla F'!M113)</f>
        <v>1.0940924631511666</v>
      </c>
      <c r="G96" s="36">
        <f>('Tabla F'!N113-'Tabla F'!N119)/'Tabla F'!M113-(1-13/24)*(1-'Tabla F'!M119/'Tabla F'!M113)</f>
        <v>1.0957225805526953</v>
      </c>
      <c r="H96" s="36"/>
      <c r="I96" s="36"/>
      <c r="J96" s="83">
        <f>+('Tabla F'!N113)/'Tabla F'!M113-(1-13/24)</f>
        <v>1.0961218481042501</v>
      </c>
      <c r="L96" s="9">
        <f t="shared" si="4"/>
        <v>107</v>
      </c>
      <c r="M96" s="36">
        <f>+('Tabla F'!AD113-'Tabla F'!AD114)/'Tabla F'!AC113-(1-13/24)*(1-'Tabla F'!AC114/'Tabla F'!AC113)</f>
        <v>0.70016846955128198</v>
      </c>
      <c r="N96" s="36">
        <f>+('Tabla F'!AD113-'Tabla F'!AD115)/'Tabla F'!AC113-(1-13/24)*(1-'Tabla F'!AC115/'Tabla F'!AC113)</f>
        <v>0.93062809581792405</v>
      </c>
      <c r="O96" s="36">
        <f>+('Tabla F'!AD113-'Tabla F'!AD116)/'Tabla F'!AC113-(1-13/24)*(1-'Tabla F'!AC116/'Tabla F'!AC113)</f>
        <v>0.9896452450465536</v>
      </c>
      <c r="P96" s="36">
        <f>+('Tabla F'!AD113-'Tabla F'!AD117)/'Tabla F'!AC113-(1-13/24)*(1-'Tabla F'!AC117/'Tabla F'!AC113)</f>
        <v>0.99914035507243371</v>
      </c>
      <c r="Q96" s="36">
        <f>+('Tabla F'!AD113-'Tabla F'!AD118)/'Tabla F'!AC113-(1-13/24)*(1-'Tabla F'!AC118/'Tabla F'!AC113)</f>
        <v>0.99914035507243371</v>
      </c>
      <c r="R96" s="36">
        <f>+('Tabla F'!AD113-'Tabla F'!AD119)/'Tabla F'!AC113-(1-13/24)*(1-'Tabla F'!AC119/'Tabla F'!AC113)</f>
        <v>0.99914035507243371</v>
      </c>
      <c r="S96" s="36"/>
      <c r="T96" s="36"/>
      <c r="U96" s="83">
        <f>+('Tabla F'!AD113)/'Tabla F'!AC113-(1-13/24)</f>
        <v>0.99914035507243371</v>
      </c>
      <c r="W96" s="29"/>
    </row>
    <row r="97" spans="1:23" x14ac:dyDescent="0.2">
      <c r="A97" s="9">
        <f t="shared" si="3"/>
        <v>108</v>
      </c>
      <c r="B97" s="36">
        <f>+('Tabla F'!N114-'Tabla F'!N115)/'Tabla F'!M114-(1-13/24)*(1-'Tabla F'!M115/'Tabla F'!M114)</f>
        <v>0.69760911439789197</v>
      </c>
      <c r="C97" s="36">
        <f>+('Tabla F'!N114-'Tabla F'!N116)/'Tabla F'!M114-(1-13/24)*(1-'Tabla F'!M116/'Tabla F'!M114)</f>
        <v>0.92967504046694649</v>
      </c>
      <c r="D97" s="36">
        <f>+('Tabla F'!N114-'Tabla F'!N117)/'Tabla F'!M114-(1-13/24)*(1-'Tabla F'!M117/'Tabla F'!M114)</f>
        <v>0.99916677190700109</v>
      </c>
      <c r="E97" s="36">
        <f>+('Tabla F'!N114-'Tabla F'!N118)/'Tabla F'!M114-(1-13/24)*(1-'Tabla F'!M118/'Tabla F'!M114)</f>
        <v>1.0177048911121553</v>
      </c>
      <c r="F97" s="36">
        <f>('Tabla F'!N114-'Tabla F'!N119)/'Tabla F'!M114-(1-13/24)*(1-'Tabla F'!M119/'Tabla F'!M114)</f>
        <v>1.0220604364366168</v>
      </c>
      <c r="G97" s="36">
        <f>('Tabla F'!N114-'Tabla F'!N120)/'Tabla F'!M114-(1-13/24)*(1-'Tabla F'!M120/'Tabla F'!M114)</f>
        <v>1.0229504249163206</v>
      </c>
      <c r="H97" s="36"/>
      <c r="I97" s="36"/>
      <c r="J97" s="83">
        <f>+('Tabla F'!N114)/'Tabla F'!M114-(1-13/24)</f>
        <v>1.0231272478918849</v>
      </c>
      <c r="L97" s="9">
        <f t="shared" si="4"/>
        <v>108</v>
      </c>
      <c r="M97" s="36">
        <f>+('Tabla F'!AD114-'Tabla F'!AD115)/'Tabla F'!AC114-(1-13/24)*(1-'Tabla F'!AC115/'Tabla F'!AC114)</f>
        <v>0.66641089743589732</v>
      </c>
      <c r="N97" s="36">
        <f>+('Tabla F'!AD114-'Tabla F'!AD116)/'Tabla F'!AC114-(1-13/24)*(1-'Tabla F'!AC116/'Tabla F'!AC114)</f>
        <v>0.83706843089928495</v>
      </c>
      <c r="O97" s="36">
        <f>+('Tabla F'!AD114-'Tabla F'!AD117)/'Tabla F'!AC114-(1-13/24)*(1-'Tabla F'!AC117/'Tabla F'!AC114)</f>
        <v>0.86452506135601548</v>
      </c>
      <c r="P97" s="36">
        <f>+('Tabla F'!AD114-'Tabla F'!AD118)/'Tabla F'!AC114-(1-13/24)*(1-'Tabla F'!AC118/'Tabla F'!AC114)</f>
        <v>0.86452506135601548</v>
      </c>
      <c r="Q97" s="36">
        <f>+('Tabla F'!AD114-'Tabla F'!AD119)/'Tabla F'!AC114-(1-13/24)*(1-'Tabla F'!AC119/'Tabla F'!AC114)</f>
        <v>0.86452506135601548</v>
      </c>
      <c r="R97" s="36">
        <f>+('Tabla F'!AD114-'Tabla F'!AD120)/'Tabla F'!AC114-(1-13/24)*(1-'Tabla F'!AC120/'Tabla F'!AC114)</f>
        <v>0.86452506135601548</v>
      </c>
      <c r="S97" s="36"/>
      <c r="T97" s="36"/>
      <c r="U97" s="83">
        <f>+('Tabla F'!AD114)/'Tabla F'!AC114-(1-13/24)</f>
        <v>0.86452506135601548</v>
      </c>
      <c r="W97" s="29"/>
    </row>
    <row r="98" spans="1:23" x14ac:dyDescent="0.2">
      <c r="A98" s="9">
        <f t="shared" si="3"/>
        <v>109</v>
      </c>
      <c r="B98" s="36">
        <f>+('Tabla F'!N115-'Tabla F'!N116)/'Tabla F'!M115-(1-13/24)*(1-'Tabla F'!M116/'Tabla F'!M115)</f>
        <v>0.68206925693278686</v>
      </c>
      <c r="C98" s="36">
        <f>+('Tabla F'!N115-'Tabla F'!N117)/'Tabla F'!M115-(1-13/24)*(1-'Tabla F'!M117/'Tabla F'!M115)</f>
        <v>0.88631369052613862</v>
      </c>
      <c r="D98" s="36">
        <f>+('Tabla F'!N115-'Tabla F'!N118)/'Tabla F'!M115-(1-13/24)*(1-'Tabla F'!M118/'Tabla F'!M115)</f>
        <v>0.94079941966945269</v>
      </c>
      <c r="E98" s="36">
        <f>+('Tabla F'!N115-'Tabla F'!N119)/'Tabla F'!M115-(1-13/24)*(1-'Tabla F'!M119/'Tabla F'!M115)</f>
        <v>0.95360088351774108</v>
      </c>
      <c r="F98" s="36">
        <f>('Tabla F'!N115-'Tabla F'!N120)/'Tabla F'!M115-(1-13/24)*(1-'Tabla F'!M120/'Tabla F'!M115)</f>
        <v>0.95621666512477321</v>
      </c>
      <c r="G98" s="36">
        <f>('Tabla F'!N115-'Tabla F'!N121)/'Tabla F'!M115-(1-13/24)*(1-'Tabla F'!M121/'Tabla F'!M115)</f>
        <v>0.95667504218008426</v>
      </c>
      <c r="H98" s="36"/>
      <c r="I98" s="36"/>
      <c r="J98" s="83">
        <f>+('Tabla F'!N115)/'Tabla F'!M115-(1-13/24)</f>
        <v>0.95673636880378721</v>
      </c>
      <c r="L98" s="9">
        <f t="shared" si="4"/>
        <v>109</v>
      </c>
      <c r="M98" s="36">
        <f>+('Tabla F'!AD115-'Tabla F'!AD116)/'Tabla F'!AC115-(1-13/24)*(1-'Tabla F'!AC116/'Tabla F'!AC115)</f>
        <v>0.62702728365384619</v>
      </c>
      <c r="N98" s="36">
        <f>+('Tabla F'!AD115-'Tabla F'!AD117)/'Tabla F'!AC115-(1-13/24)*(1-'Tabla F'!AC117/'Tabla F'!AC115)</f>
        <v>0.72790801282051276</v>
      </c>
      <c r="O98" s="36">
        <f>+('Tabla F'!AD115-'Tabla F'!AD118)/'Tabla F'!AC115-(1-13/24)*(1-'Tabla F'!AC118/'Tabla F'!AC115)</f>
        <v>0.72790801282051276</v>
      </c>
      <c r="P98" s="36">
        <f>+('Tabla F'!AD115-'Tabla F'!AD119)/'Tabla F'!AC115-(1-13/24)*(1-'Tabla F'!AC119/'Tabla F'!AC115)</f>
        <v>0.72790801282051276</v>
      </c>
      <c r="Q98" s="36">
        <f>+('Tabla F'!AD115-'Tabla F'!AD120)/'Tabla F'!AC115-(1-13/24)*(1-'Tabla F'!AC120/'Tabla F'!AC115)</f>
        <v>0.72790801282051276</v>
      </c>
      <c r="R98" s="36">
        <f>+('Tabla F'!AD115-'Tabla F'!AD121)/'Tabla F'!AC115-(1-13/24)*(1-'Tabla F'!AC121/'Tabla F'!AC115)</f>
        <v>0.72790801282051276</v>
      </c>
      <c r="S98" s="36"/>
      <c r="T98" s="36"/>
      <c r="U98" s="83">
        <f>+('Tabla F'!AD115)/'Tabla F'!AC115-(1-13/24)</f>
        <v>0.72790801282051276</v>
      </c>
      <c r="W98" s="29"/>
    </row>
    <row r="99" spans="1:23" x14ac:dyDescent="0.2">
      <c r="A99" s="9">
        <f t="shared" si="3"/>
        <v>110</v>
      </c>
      <c r="B99" s="36">
        <f>+('Tabla F'!N116-'Tabla F'!N117)/'Tabla F'!M116-(1-13/24)*(1-'Tabla F'!M117/'Tabla F'!M116)</f>
        <v>0.66674006431210797</v>
      </c>
      <c r="C99" s="36">
        <f>+('Tabla F'!N116-'Tabla F'!N118)/'Tabla F'!M116-(1-13/24)*(1-'Tabla F'!M118/'Tabla F'!M116)</f>
        <v>0.84460448839444835</v>
      </c>
      <c r="D99" s="36">
        <f>+('Tabla F'!N116-'Tabla F'!N119)/'Tabla F'!M116-(1-13/24)*(1-'Tabla F'!M119/'Tabla F'!M116)</f>
        <v>0.88639387123995861</v>
      </c>
      <c r="E99" s="36">
        <f>+('Tabla F'!N116-'Tabla F'!N120)/'Tabla F'!M116-(1-13/24)*(1-'Tabla F'!M120/'Tabla F'!M116)</f>
        <v>0.89493288680192618</v>
      </c>
      <c r="F99" s="36">
        <f>('Tabla F'!N116-'Tabla F'!N121)/'Tabla F'!M116-(1-13/24)*(1-'Tabla F'!M121/'Tabla F'!M116)</f>
        <v>0.89642922303964168</v>
      </c>
      <c r="G99" s="36">
        <f>('Tabla F'!N116-'Tabla F'!N122)/'Tabla F'!M116-(1-13/24)*(1-'Tabla F'!M122/'Tabla F'!M116)</f>
        <v>0.89662941903182747</v>
      </c>
      <c r="H99" s="36"/>
      <c r="I99" s="36"/>
      <c r="J99" s="83">
        <f>+('Tabla F'!N116)/'Tabla F'!M116-(1-13/24)</f>
        <v>0.89662941903182747</v>
      </c>
      <c r="L99" s="9">
        <f t="shared" si="4"/>
        <v>110</v>
      </c>
      <c r="M99" s="36">
        <f>+('Tabla F'!AD116-'Tabla F'!AD117)/'Tabla F'!AC116-(1-13/24)*(1-'Tabla F'!AC117/'Tabla F'!AC116)</f>
        <v>0.54166666666666663</v>
      </c>
      <c r="N99" s="36">
        <f>+('Tabla F'!AD116-'Tabla F'!AD118)/'Tabla F'!AC116-(1-13/24)*(1-'Tabla F'!AC118/'Tabla F'!AC116)</f>
        <v>0.54166666666666663</v>
      </c>
      <c r="O99" s="36">
        <f>+('Tabla F'!AD116-'Tabla F'!AD119)/'Tabla F'!AC116-(1-13/24)*(1-'Tabla F'!AC119/'Tabla F'!AC116)</f>
        <v>0.54166666666666663</v>
      </c>
      <c r="P99" s="36">
        <f>+('Tabla F'!AD116-'Tabla F'!AD120)/'Tabla F'!AC116-(1-13/24)*(1-'Tabla F'!AC120/'Tabla F'!AC116)</f>
        <v>0.54166666666666663</v>
      </c>
      <c r="Q99" s="36">
        <f>+('Tabla F'!AD116-'Tabla F'!AD121)/'Tabla F'!AC116-(1-13/24)*(1-'Tabla F'!AC121/'Tabla F'!AC116)</f>
        <v>0.54166666666666663</v>
      </c>
      <c r="R99" s="36">
        <f>+('Tabla F'!AD116-'Tabla F'!AD122)/'Tabla F'!AC116-(1-13/24)*(1-'Tabla F'!AC122/'Tabla F'!AC116)</f>
        <v>0.54166666666666663</v>
      </c>
      <c r="S99" s="36"/>
      <c r="T99" s="36"/>
      <c r="U99" s="83">
        <f>+('Tabla F'!AD116)/'Tabla F'!AC116-(1-13/24)</f>
        <v>0.54166666666666663</v>
      </c>
      <c r="W99" s="29"/>
    </row>
    <row r="100" spans="1:23" x14ac:dyDescent="0.2">
      <c r="A100" s="9">
        <f t="shared" si="3"/>
        <v>111</v>
      </c>
      <c r="B100" s="36">
        <f>+('Tabla F'!N117-'Tabla F'!N118)/'Tabla F'!M117-(1-13/24)*(1-'Tabla F'!M118/'Tabla F'!M117)</f>
        <v>0.65178683801466186</v>
      </c>
      <c r="C100" s="36">
        <f>+('Tabla F'!N117-'Tabla F'!N119)/'Tabla F'!M117-(1-13/24)*(1-'Tabla F'!M119/'Tabla F'!M117)</f>
        <v>0.80492465547303038</v>
      </c>
      <c r="D100" s="36">
        <f>+('Tabla F'!N117-'Tabla F'!N120)/'Tabla F'!M117-(1-13/24)*(1-'Tabla F'!M120/'Tabla F'!M117)</f>
        <v>0.83621600550892217</v>
      </c>
      <c r="E100" s="36">
        <f>+('Tabla F'!N117-'Tabla F'!N121)/'Tabla F'!M117-(1-13/24)*(1-'Tabla F'!M121/'Tabla F'!M117)</f>
        <v>0.84169935199610912</v>
      </c>
      <c r="F100" s="36">
        <f>('Tabla F'!N117-'Tabla F'!N122)/'Tabla F'!M117-(1-13/24)*(1-'Tabla F'!M122/'Tabla F'!M117)</f>
        <v>0.84243297319890542</v>
      </c>
      <c r="G100" s="36">
        <f>('Tabla F'!N117-'Tabla F'!N123)/'Tabla F'!M117-(1-13/24)*(1-'Tabla F'!M123/'Tabla F'!M117)</f>
        <v>0.84243297319890542</v>
      </c>
      <c r="H100" s="36"/>
      <c r="I100" s="36"/>
      <c r="J100" s="83">
        <f>+('Tabla F'!N117)/'Tabla F'!M117-(1-13/24)</f>
        <v>0.84243297319890542</v>
      </c>
      <c r="M100" s="79"/>
      <c r="N100" s="79"/>
      <c r="O100" s="79"/>
      <c r="P100" s="79"/>
      <c r="Q100" s="79"/>
      <c r="R100" s="79"/>
      <c r="S100" s="79"/>
      <c r="T100" s="79"/>
      <c r="U100" s="86"/>
    </row>
    <row r="101" spans="1:23" x14ac:dyDescent="0.2">
      <c r="A101" s="9">
        <f t="shared" si="3"/>
        <v>112</v>
      </c>
      <c r="B101" s="36">
        <f>+('Tabla F'!N118-'Tabla F'!N119)/'Tabla F'!M118-(1-13/24)*(1-'Tabla F'!M119/'Tabla F'!M118)</f>
        <v>0.63737792518757619</v>
      </c>
      <c r="C101" s="36">
        <f>+('Tabla F'!N118-'Tabla F'!N120)/'Tabla F'!M118-(1-13/24)*(1-'Tabla F'!M120/'Tabla F'!M118)</f>
        <v>0.76761626927013382</v>
      </c>
      <c r="D101" s="36">
        <f>+('Tabla F'!N118-'Tabla F'!N121)/'Tabla F'!M118-(1-13/24)*(1-'Tabla F'!M121/'Tabla F'!M118)</f>
        <v>0.79043861364655077</v>
      </c>
      <c r="E101" s="36">
        <f>+('Tabla F'!N118-'Tabla F'!N122)/'Tabla F'!M118-(1-13/24)*(1-'Tabla F'!M122/'Tabla F'!M118)</f>
        <v>0.79349203289904258</v>
      </c>
      <c r="F101" s="36">
        <f>('Tabla F'!N118-'Tabla F'!N123)/'Tabla F'!M118-(1-13/24)*(1-'Tabla F'!M123/'Tabla F'!M118)</f>
        <v>0.79349203289904258</v>
      </c>
      <c r="G101" s="36">
        <f>('Tabla F'!N118-'Tabla F'!N124)/'Tabla F'!M118-(1-13/24)*(1-'Tabla F'!M124/'Tabla F'!M118)</f>
        <v>0.79349203289904258</v>
      </c>
      <c r="H101" s="36"/>
      <c r="I101" s="36"/>
      <c r="J101" s="83">
        <f>+('Tabla F'!N118)/'Tabla F'!M118-(1-13/24)</f>
        <v>0.79349203289904258</v>
      </c>
      <c r="M101" s="79"/>
      <c r="N101" s="79"/>
      <c r="O101" s="79"/>
      <c r="P101" s="79"/>
      <c r="Q101" s="79"/>
      <c r="R101" s="79"/>
      <c r="S101" s="79"/>
      <c r="T101" s="79"/>
      <c r="U101" s="86"/>
    </row>
    <row r="102" spans="1:23" x14ac:dyDescent="0.2">
      <c r="A102" s="9">
        <f t="shared" si="3"/>
        <v>113</v>
      </c>
      <c r="B102" s="36">
        <f>+('Tabla F'!N119-'Tabla F'!N120)/'Tabla F'!M119-(1-13/24)*(1-'Tabla F'!M120/'Tabla F'!M119)</f>
        <v>0.62367348725366123</v>
      </c>
      <c r="C102" s="36">
        <f>+('Tabla F'!N119-'Tabla F'!N121)/'Tabla F'!M119-(1-13/24)*(1-'Tabla F'!M121/'Tabla F'!M119)</f>
        <v>0.73296304560002001</v>
      </c>
      <c r="D102" s="36">
        <f>+('Tabla F'!N119-'Tabla F'!N122)/'Tabla F'!M119-(1-13/24)*(1-'Tabla F'!M122/'Tabla F'!M119)</f>
        <v>0.747584980842393</v>
      </c>
      <c r="E102" s="36">
        <f>+('Tabla F'!N119-'Tabla F'!N123)/'Tabla F'!M119-(1-13/24)*(1-'Tabla F'!M123/'Tabla F'!M119)</f>
        <v>0.747584980842393</v>
      </c>
      <c r="F102" s="36">
        <f>('Tabla F'!N119-'Tabla F'!N124)/'Tabla F'!M119-(1-13/24)*(1-'Tabla F'!M124/'Tabla F'!M119)</f>
        <v>0.747584980842393</v>
      </c>
      <c r="G102" s="36">
        <f>('Tabla F'!N119-'Tabla F'!N125)/'Tabla F'!M119-(1-13/24)*(1-'Tabla F'!M125/'Tabla F'!M119)</f>
        <v>0.747584980842393</v>
      </c>
      <c r="H102" s="36"/>
      <c r="I102" s="36"/>
      <c r="J102" s="83">
        <f>+('Tabla F'!N119)/'Tabla F'!M119-(1-13/24)</f>
        <v>0.747584980842393</v>
      </c>
      <c r="M102" s="79"/>
      <c r="N102" s="79"/>
      <c r="O102" s="79"/>
      <c r="P102" s="79"/>
      <c r="Q102" s="79"/>
      <c r="R102" s="79"/>
      <c r="S102" s="79"/>
      <c r="T102" s="79"/>
      <c r="U102" s="86"/>
    </row>
    <row r="103" spans="1:23" x14ac:dyDescent="0.2">
      <c r="A103" s="31">
        <f t="shared" si="3"/>
        <v>114</v>
      </c>
      <c r="B103" s="36">
        <f>+('Tabla F'!N120-'Tabla F'!N121)/'Tabla F'!M120-(1-13/24)*(1-'Tabla F'!M121/'Tabla F'!M120)</f>
        <v>0.61081562749133245</v>
      </c>
      <c r="C103" s="36">
        <f>+('Tabla F'!N120-'Tabla F'!N122)/'Tabla F'!M120-(1-13/24)*(1-'Tabla F'!M122/'Tabla F'!M120)</f>
        <v>0.69253712664775569</v>
      </c>
      <c r="D103" s="36">
        <f>+('Tabla F'!N120-'Tabla F'!N123)/'Tabla F'!M120-(1-13/24)*(1-'Tabla F'!M123/'Tabla F'!M120)</f>
        <v>0.69253712664775569</v>
      </c>
      <c r="E103" s="36">
        <f>+('Tabla F'!N120-'Tabla F'!N124)/'Tabla F'!M120-(1-13/24)*(1-'Tabla F'!M124/'Tabla F'!M120)</f>
        <v>0.69253712664775569</v>
      </c>
      <c r="F103" s="36">
        <f>('Tabla F'!N120-'Tabla F'!N125)/'Tabla F'!M120-(1-13/24)*(1-'Tabla F'!M125/'Tabla F'!M120)</f>
        <v>0.69253712664775569</v>
      </c>
      <c r="G103" s="36">
        <f>('Tabla F'!N120-'Tabla F'!N126)/'Tabla F'!M120-(1-13/24)*(1-'Tabla F'!M126/'Tabla F'!M120)</f>
        <v>0.69253712664775569</v>
      </c>
      <c r="H103" s="36"/>
      <c r="I103" s="36"/>
      <c r="J103" s="83">
        <f>+('Tabla F'!N120)/'Tabla F'!M120-(1-13/24)</f>
        <v>0.69253712664775569</v>
      </c>
      <c r="M103" s="79"/>
      <c r="N103" s="79"/>
      <c r="O103" s="79"/>
      <c r="P103" s="79"/>
      <c r="Q103" s="79"/>
      <c r="R103" s="79"/>
      <c r="S103" s="79"/>
      <c r="T103" s="79"/>
      <c r="U103" s="86"/>
    </row>
    <row r="104" spans="1:23" x14ac:dyDescent="0.2">
      <c r="A104" s="9">
        <f t="shared" si="3"/>
        <v>115</v>
      </c>
      <c r="B104" s="80">
        <f>+('Tabla F'!N121-'Tabla F'!N122)/'Tabla F'!M121-(1-13/24)*(1-'Tabla F'!M122/'Tabla F'!M121)</f>
        <v>0.54166666666666663</v>
      </c>
      <c r="C104" s="36">
        <f>+('Tabla F'!N121-'Tabla F'!N123)/'Tabla F'!M121-(1-13/24)*(1-'Tabla F'!M123/'Tabla F'!M121)</f>
        <v>0.54166666666666663</v>
      </c>
      <c r="D104" s="36">
        <f>+('Tabla F'!N121-'Tabla F'!N124)/'Tabla F'!M121-(1-13/24)*(1-'Tabla F'!M124/'Tabla F'!M121)</f>
        <v>0.54166666666666663</v>
      </c>
      <c r="E104" s="36">
        <f>+('Tabla F'!N121-'Tabla F'!N125)/'Tabla F'!M121-(1-13/24)*(1-'Tabla F'!M125/'Tabla F'!M121)</f>
        <v>0.54166666666666663</v>
      </c>
      <c r="F104" s="36">
        <f>('Tabla F'!N121-'Tabla F'!N126)/'Tabla F'!M121-(1-13/24)*(1-'Tabla F'!M126/'Tabla F'!M121)</f>
        <v>0.54166666666666663</v>
      </c>
      <c r="G104" s="36">
        <f>('Tabla F'!N121-'Tabla F'!N127)/'Tabla F'!M121-(1-13/24)*(1-'Tabla F'!M127/'Tabla F'!M121)</f>
        <v>0.54166666666666663</v>
      </c>
      <c r="H104" s="36"/>
      <c r="I104" s="36"/>
      <c r="J104" s="83">
        <f>+('Tabla F'!N121)/'Tabla F'!M121-(1-13/24)</f>
        <v>0.54166666666666663</v>
      </c>
      <c r="M104" s="79"/>
      <c r="N104" s="79"/>
      <c r="O104" s="79"/>
      <c r="P104" s="79"/>
      <c r="Q104" s="79"/>
      <c r="R104" s="79"/>
      <c r="S104" s="79"/>
      <c r="T104" s="79"/>
      <c r="U104" s="86"/>
    </row>
  </sheetData>
  <mergeCells count="2">
    <mergeCell ref="B1:J1"/>
    <mergeCell ref="M1:U1"/>
  </mergeCells>
  <phoneticPr fontId="0" type="noConversion"/>
  <printOptions gridLinesSet="0"/>
  <pageMargins left="0.75" right="0.75" top="1" bottom="1" header="0.511811024" footer="0.511811024"/>
  <pageSetup orientation="portrait" verticalDpi="0" r:id="rId1"/>
  <headerFooter alignWithMargins="0">
    <oddHeader>&amp;L
Valuación SPL ART Sept 09&amp;RPreparer: BP 14/10/2009
Reviewer: MP 27/10/2009 ALV 28/10/2009 LM 29/10/2009
6170: &amp;P/&amp;N</oddHeader>
    <oddFooter>&amp;LConsolidar ART - Revisión Limitada al 30-09-09 [Restored] 
Period End: 30/09/2009&amp;R&amp;D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E123"/>
  <sheetViews>
    <sheetView showGridLines="0" zoomScale="75" zoomScaleNormal="75" workbookViewId="0">
      <pane xSplit="1" ySplit="5" topLeftCell="I91" activePane="bottomRight" state="frozen"/>
      <selection activeCell="S31" sqref="S31"/>
      <selection pane="topRight" activeCell="S31" sqref="S31"/>
      <selection pane="bottomLeft" activeCell="S31" sqref="S31"/>
      <selection pane="bottomRight" activeCell="Q5" sqref="Q5:AE116"/>
    </sheetView>
  </sheetViews>
  <sheetFormatPr baseColWidth="10" defaultColWidth="11.42578125" defaultRowHeight="12.75" x14ac:dyDescent="0.2"/>
  <cols>
    <col min="1" max="1" width="6.140625" style="64" bestFit="1" customWidth="1"/>
    <col min="2" max="2" width="12" bestFit="1" customWidth="1"/>
    <col min="3" max="3" width="6" bestFit="1" customWidth="1"/>
    <col min="4" max="4" width="7.5703125" bestFit="1" customWidth="1"/>
    <col min="5" max="5" width="9.42578125" bestFit="1" customWidth="1"/>
    <col min="6" max="6" width="8.7109375" bestFit="1" customWidth="1"/>
    <col min="7" max="7" width="9.28515625" customWidth="1"/>
    <col min="8" max="8" width="8.7109375" bestFit="1" customWidth="1"/>
    <col min="9" max="11" width="8.7109375" customWidth="1"/>
    <col min="12" max="12" width="7.5703125" bestFit="1" customWidth="1"/>
    <col min="13" max="13" width="8.28515625" bestFit="1" customWidth="1"/>
    <col min="14" max="14" width="10" bestFit="1" customWidth="1"/>
    <col min="17" max="17" width="8" customWidth="1"/>
  </cols>
  <sheetData>
    <row r="1" spans="1:31" x14ac:dyDescent="0.2">
      <c r="A1" s="69" t="s">
        <v>51</v>
      </c>
      <c r="B1" s="66" t="s">
        <v>52</v>
      </c>
      <c r="R1" s="65" t="s">
        <v>16</v>
      </c>
      <c r="S1" s="66" t="s">
        <v>52</v>
      </c>
    </row>
    <row r="2" spans="1:31" x14ac:dyDescent="0.2">
      <c r="A2" t="s">
        <v>23</v>
      </c>
      <c r="B2">
        <v>0.04</v>
      </c>
      <c r="R2" t="s">
        <v>23</v>
      </c>
      <c r="S2">
        <v>0.04</v>
      </c>
    </row>
    <row r="3" spans="1:31" x14ac:dyDescent="0.2">
      <c r="A3" t="s">
        <v>24</v>
      </c>
      <c r="B3">
        <f>1/(1+B2)</f>
        <v>0.96153846153846145</v>
      </c>
      <c r="R3" t="s">
        <v>24</v>
      </c>
      <c r="S3">
        <f>1/(1+S2)</f>
        <v>0.96153846153846145</v>
      </c>
    </row>
    <row r="4" spans="1:31" x14ac:dyDescent="0.2">
      <c r="E4" s="88" t="s">
        <v>93</v>
      </c>
      <c r="U4" s="88" t="s">
        <v>93</v>
      </c>
    </row>
    <row r="5" spans="1:31" x14ac:dyDescent="0.2">
      <c r="A5" s="71" t="s">
        <v>53</v>
      </c>
      <c r="B5" s="72" t="s">
        <v>54</v>
      </c>
      <c r="C5" s="72" t="s">
        <v>55</v>
      </c>
      <c r="D5" s="72" t="s">
        <v>5</v>
      </c>
      <c r="E5" s="72" t="s">
        <v>6</v>
      </c>
      <c r="F5" s="72" t="s">
        <v>18</v>
      </c>
      <c r="G5" s="72" t="s">
        <v>19</v>
      </c>
      <c r="H5" s="72" t="s">
        <v>20</v>
      </c>
      <c r="I5" s="72" t="s">
        <v>38</v>
      </c>
      <c r="J5" s="72" t="s">
        <v>58</v>
      </c>
      <c r="K5" s="72" t="s">
        <v>59</v>
      </c>
      <c r="L5" s="72" t="s">
        <v>21</v>
      </c>
      <c r="M5" s="72" t="s">
        <v>7</v>
      </c>
      <c r="N5" s="72" t="s">
        <v>8</v>
      </c>
      <c r="O5" s="34" t="s">
        <v>22</v>
      </c>
      <c r="Q5" s="71" t="s">
        <v>53</v>
      </c>
      <c r="R5" s="72" t="s">
        <v>54</v>
      </c>
      <c r="S5" s="72" t="s">
        <v>55</v>
      </c>
      <c r="T5" s="72" t="s">
        <v>5</v>
      </c>
      <c r="U5" s="72" t="s">
        <v>6</v>
      </c>
      <c r="V5" s="72" t="s">
        <v>18</v>
      </c>
      <c r="W5" s="72" t="s">
        <v>19</v>
      </c>
      <c r="X5" s="72" t="s">
        <v>20</v>
      </c>
      <c r="Y5" s="72" t="s">
        <v>38</v>
      </c>
      <c r="Z5" s="72" t="s">
        <v>58</v>
      </c>
      <c r="AA5" s="72" t="s">
        <v>59</v>
      </c>
      <c r="AB5" s="72" t="s">
        <v>21</v>
      </c>
      <c r="AC5" s="72" t="s">
        <v>7</v>
      </c>
      <c r="AD5" s="72" t="s">
        <v>8</v>
      </c>
      <c r="AE5" s="34" t="s">
        <v>22</v>
      </c>
    </row>
    <row r="6" spans="1:31" x14ac:dyDescent="0.2">
      <c r="A6" s="76">
        <v>0</v>
      </c>
      <c r="B6" s="73">
        <v>100000</v>
      </c>
      <c r="C6" s="21">
        <f t="shared" ref="C6:C37" si="0">+B6-B7</f>
        <v>1478.6174000000028</v>
      </c>
      <c r="D6" s="22">
        <f t="shared" ref="D6:D37" si="1">+B7/B6</f>
        <v>0.98521382599999996</v>
      </c>
      <c r="E6" s="22">
        <f t="shared" ref="E6:E37" si="2">+C6/B6</f>
        <v>1.4786174000000029E-2</v>
      </c>
      <c r="F6" s="22">
        <f t="shared" ref="F6:F37" si="3">SUM(C6:C7)/B6</f>
        <v>2.9370675543999969E-2</v>
      </c>
      <c r="G6" s="22">
        <f t="shared" ref="G6:G37" si="4">SUM(C6:C8)/B6</f>
        <v>4.3757203619999928E-2</v>
      </c>
      <c r="H6" s="22">
        <f t="shared" ref="H6:H37" si="5">SUM(C6:C9)/B6</f>
        <v>5.7949445556999997E-2</v>
      </c>
      <c r="I6" s="22">
        <f t="shared" ref="I6:I37" si="6">SUM(C6:C10)/B6</f>
        <v>7.1951080771999992E-2</v>
      </c>
      <c r="J6" s="22">
        <f t="shared" ref="J6:J37" si="7">SUM(C6:C11)/B6</f>
        <v>8.5765781259000071E-2</v>
      </c>
      <c r="K6" s="22">
        <f t="shared" ref="K6:K37" si="8">SUM(C6:C12)/B6</f>
        <v>9.9397216421000051E-2</v>
      </c>
      <c r="L6" s="22">
        <f t="shared" ref="L6:L37" si="9">+M7/M6</f>
        <v>0.94732098653846142</v>
      </c>
      <c r="M6" s="21">
        <f t="shared" ref="M6:M37" si="10">+($B$3^A6)*B6</f>
        <v>100000</v>
      </c>
      <c r="N6" s="21">
        <f>SUM(M6:$M$121)</f>
        <v>1840952.7404325965</v>
      </c>
      <c r="O6" s="37">
        <f>1-(0.458333333333333)*(1-L6)</f>
        <v>0.97585545216346148</v>
      </c>
      <c r="Q6" s="76">
        <v>0</v>
      </c>
      <c r="R6" s="35">
        <v>100000</v>
      </c>
      <c r="S6" s="41">
        <f t="shared" ref="S6:S37" si="11">+R6-R7</f>
        <v>325.5</v>
      </c>
      <c r="T6" s="37">
        <f t="shared" ref="T6:T37" si="12">+R7/R6</f>
        <v>0.99674499999999999</v>
      </c>
      <c r="U6" s="74">
        <f t="shared" ref="U6:U37" si="13">1-T6</f>
        <v>3.2550000000000079E-3</v>
      </c>
      <c r="V6" s="22">
        <f t="shared" ref="V6:V37" si="14">SUM(S6:S7)/R6</f>
        <v>4.524853129999974E-3</v>
      </c>
      <c r="W6" s="22">
        <f t="shared" ref="W6:W37" si="15">SUM(S6:S8)/R6</f>
        <v>5.2366178600120475E-3</v>
      </c>
      <c r="X6" s="22">
        <f t="shared" ref="X6:X37" si="16">SUM(S6:S9)/R6</f>
        <v>5.8096015681246352E-3</v>
      </c>
      <c r="Y6" s="22">
        <f t="shared" ref="Y6:Y37" si="17">SUM(S6:S10)/R6</f>
        <v>6.3116677193327635E-3</v>
      </c>
      <c r="Z6" s="22">
        <f t="shared" ref="Z6:Z37" si="18">SUM(S6:S11)/R6</f>
        <v>6.7647895988528035E-3</v>
      </c>
      <c r="AA6" s="22">
        <f t="shared" ref="AA6:AA37" si="19">SUM(S6:S12)/R6</f>
        <v>7.1859213280628317E-3</v>
      </c>
      <c r="AB6" s="22">
        <f t="shared" ref="AB6:AB37" si="20">+AC7/AC6</f>
        <v>0.9584086538461537</v>
      </c>
      <c r="AC6" s="21">
        <f t="shared" ref="AC6:AC37" si="21">+($B$3^A6)*R6</f>
        <v>100000</v>
      </c>
      <c r="AD6" s="21">
        <f>SUM(AC6:$AC$116)</f>
        <v>2421169.1929674689</v>
      </c>
      <c r="AE6" s="37">
        <f t="shared" ref="AE6:AE37" si="22">1-(11/24)*(1-AB6)</f>
        <v>0.98093729967948706</v>
      </c>
    </row>
    <row r="7" spans="1:31" x14ac:dyDescent="0.2">
      <c r="A7" s="76">
        <v>1</v>
      </c>
      <c r="B7" s="73">
        <v>98521.382599999997</v>
      </c>
      <c r="C7" s="21">
        <f t="shared" si="0"/>
        <v>1458.4501543999941</v>
      </c>
      <c r="D7" s="22">
        <f t="shared" si="1"/>
        <v>0.98519661300002914</v>
      </c>
      <c r="E7" s="22">
        <f t="shared" si="2"/>
        <v>1.4803386999970847E-2</v>
      </c>
      <c r="F7" s="22">
        <f t="shared" si="3"/>
        <v>2.9405829329073891E-2</v>
      </c>
      <c r="G7" s="22">
        <f t="shared" si="4"/>
        <v>4.3811069656060603E-2</v>
      </c>
      <c r="H7" s="22">
        <f t="shared" si="5"/>
        <v>5.8022842618938197E-2</v>
      </c>
      <c r="I7" s="22">
        <f t="shared" si="6"/>
        <v>7.2044875321309224E-2</v>
      </c>
      <c r="J7" s="22">
        <f t="shared" si="7"/>
        <v>8.5880892236889925E-2</v>
      </c>
      <c r="K7" s="22">
        <f t="shared" si="8"/>
        <v>9.9534617663800409E-2</v>
      </c>
      <c r="L7" s="22">
        <f t="shared" si="9"/>
        <v>0.94730443557695099</v>
      </c>
      <c r="M7" s="21">
        <f t="shared" si="10"/>
        <v>94732.098653846144</v>
      </c>
      <c r="N7" s="21">
        <f>SUM(M7:$M$121)</f>
        <v>1740952.7404325963</v>
      </c>
      <c r="O7" s="37">
        <f t="shared" ref="O7:O38" si="23">1-(11/24)*(1-L7)</f>
        <v>0.97584786630610254</v>
      </c>
      <c r="Q7" s="76">
        <v>1</v>
      </c>
      <c r="R7" s="35">
        <v>99674.5</v>
      </c>
      <c r="S7" s="41">
        <f t="shared" si="11"/>
        <v>126.9853129999974</v>
      </c>
      <c r="T7" s="37">
        <f t="shared" si="12"/>
        <v>0.998726</v>
      </c>
      <c r="U7" s="74">
        <f t="shared" si="13"/>
        <v>1.2739999999999974E-3</v>
      </c>
      <c r="V7" s="22">
        <f t="shared" si="14"/>
        <v>1.9880890899999976E-3</v>
      </c>
      <c r="W7" s="22">
        <f t="shared" si="15"/>
        <v>2.562943950684112E-3</v>
      </c>
      <c r="X7" s="22">
        <f t="shared" si="16"/>
        <v>3.0666496639890476E-3</v>
      </c>
      <c r="Y7" s="22">
        <f t="shared" si="17"/>
        <v>3.5212512717423248E-3</v>
      </c>
      <c r="Z7" s="22">
        <f t="shared" si="18"/>
        <v>3.9437582612030482E-3</v>
      </c>
      <c r="AA7" s="22">
        <f t="shared" si="19"/>
        <v>4.3451689266238531E-3</v>
      </c>
      <c r="AB7" s="22">
        <f t="shared" si="20"/>
        <v>0.96031346153846153</v>
      </c>
      <c r="AC7" s="21">
        <f t="shared" si="21"/>
        <v>95840.865384615376</v>
      </c>
      <c r="AD7" s="21">
        <f>SUM(AC7:$AC$116)</f>
        <v>2321169.1929674689</v>
      </c>
      <c r="AE7" s="37">
        <f t="shared" si="22"/>
        <v>0.9818103365384615</v>
      </c>
    </row>
    <row r="8" spans="1:31" x14ac:dyDescent="0.2">
      <c r="A8" s="76">
        <v>2</v>
      </c>
      <c r="B8" s="73">
        <v>97062.932445600003</v>
      </c>
      <c r="C8" s="21">
        <f t="shared" si="0"/>
        <v>1438.6528075999959</v>
      </c>
      <c r="D8" s="22">
        <f t="shared" si="1"/>
        <v>0.98517814400047821</v>
      </c>
      <c r="E8" s="22">
        <f t="shared" si="2"/>
        <v>1.4821855999521802E-2</v>
      </c>
      <c r="F8" s="22">
        <f t="shared" si="3"/>
        <v>2.944354687513415E-2</v>
      </c>
      <c r="G8" s="22">
        <f t="shared" si="4"/>
        <v>4.3868863380842817E-2</v>
      </c>
      <c r="H8" s="22">
        <f t="shared" si="5"/>
        <v>5.8101588623038318E-2</v>
      </c>
      <c r="I8" s="22">
        <f t="shared" si="6"/>
        <v>7.2145503038708661E-2</v>
      </c>
      <c r="J8" s="22">
        <f t="shared" si="7"/>
        <v>8.6004386886607234E-2</v>
      </c>
      <c r="K8" s="22">
        <f t="shared" si="8"/>
        <v>9.9682020478030625E-2</v>
      </c>
      <c r="L8" s="22">
        <f t="shared" si="9"/>
        <v>0.94728667692353674</v>
      </c>
      <c r="M8" s="21">
        <f t="shared" si="10"/>
        <v>89740.137246301761</v>
      </c>
      <c r="N8" s="21">
        <f>SUM(M8:$M$121)</f>
        <v>1646220.6417787503</v>
      </c>
      <c r="O8" s="37">
        <f t="shared" si="23"/>
        <v>0.97583972692328769</v>
      </c>
      <c r="Q8" s="76">
        <v>2</v>
      </c>
      <c r="R8" s="35">
        <v>99547.514687000003</v>
      </c>
      <c r="S8" s="41">
        <f t="shared" si="11"/>
        <v>71.176473001207341</v>
      </c>
      <c r="T8" s="37">
        <f t="shared" si="12"/>
        <v>0.99928499999999998</v>
      </c>
      <c r="U8" s="74">
        <f t="shared" si="13"/>
        <v>7.1500000000002117E-4</v>
      </c>
      <c r="V8" s="22">
        <f t="shared" si="14"/>
        <v>1.2905881599999782E-3</v>
      </c>
      <c r="W8" s="22">
        <f t="shared" si="15"/>
        <v>1.794936412979209E-3</v>
      </c>
      <c r="X8" s="22">
        <f t="shared" si="16"/>
        <v>2.2501179219749467E-3</v>
      </c>
      <c r="Y8" s="22">
        <f t="shared" si="17"/>
        <v>2.6731638719759711E-3</v>
      </c>
      <c r="Z8" s="22">
        <f t="shared" si="18"/>
        <v>3.075086586935635E-3</v>
      </c>
      <c r="AA8" s="22">
        <f t="shared" si="19"/>
        <v>3.4658811529934873E-3</v>
      </c>
      <c r="AB8" s="22">
        <f t="shared" si="20"/>
        <v>0.96085096153846139</v>
      </c>
      <c r="AC8" s="21">
        <f t="shared" si="21"/>
        <v>92037.273194341702</v>
      </c>
      <c r="AD8" s="21">
        <f>SUM(AC8:$AC$116)</f>
        <v>2225328.3275828529</v>
      </c>
      <c r="AE8" s="37">
        <f t="shared" si="22"/>
        <v>0.98205669070512813</v>
      </c>
    </row>
    <row r="9" spans="1:31" x14ac:dyDescent="0.2">
      <c r="A9" s="76">
        <v>3</v>
      </c>
      <c r="B9" s="73">
        <v>95624.279638000007</v>
      </c>
      <c r="C9" s="21">
        <f t="shared" si="0"/>
        <v>1419.2241937000072</v>
      </c>
      <c r="D9" s="22">
        <f t="shared" si="1"/>
        <v>0.98515832799919967</v>
      </c>
      <c r="E9" s="22">
        <f t="shared" si="2"/>
        <v>1.4841672000800344E-2</v>
      </c>
      <c r="F9" s="22">
        <f t="shared" si="3"/>
        <v>2.9484015209037068E-2</v>
      </c>
      <c r="G9" s="22">
        <f t="shared" si="4"/>
        <v>4.39308696473635E-2</v>
      </c>
      <c r="H9" s="22">
        <f t="shared" si="5"/>
        <v>5.8186072628869677E-2</v>
      </c>
      <c r="I9" s="22">
        <f t="shared" si="6"/>
        <v>7.2253461285729528E-2</v>
      </c>
      <c r="J9" s="22">
        <f t="shared" si="7"/>
        <v>8.6136872803450698E-2</v>
      </c>
      <c r="K9" s="22">
        <f t="shared" si="8"/>
        <v>9.984015169936071E-2</v>
      </c>
      <c r="L9" s="22">
        <f t="shared" si="9"/>
        <v>0.9472676230761532</v>
      </c>
      <c r="M9" s="21">
        <f t="shared" si="10"/>
        <v>85009.6363987113</v>
      </c>
      <c r="N9" s="21">
        <f>SUM(M9:$M$121)</f>
        <v>1556480.5045324487</v>
      </c>
      <c r="O9" s="37">
        <f t="shared" si="23"/>
        <v>0.97583099390990358</v>
      </c>
      <c r="Q9" s="76">
        <v>3</v>
      </c>
      <c r="R9" s="35">
        <v>99476.338213998795</v>
      </c>
      <c r="S9" s="41">
        <f t="shared" si="11"/>
        <v>57.298370811258792</v>
      </c>
      <c r="T9" s="37">
        <f t="shared" si="12"/>
        <v>0.99942400000000009</v>
      </c>
      <c r="U9" s="74">
        <f t="shared" si="13"/>
        <v>5.7599999999990992E-4</v>
      </c>
      <c r="V9" s="22">
        <f t="shared" si="14"/>
        <v>1.0807091199999857E-3</v>
      </c>
      <c r="W9" s="22">
        <f t="shared" si="15"/>
        <v>1.5362163166413219E-3</v>
      </c>
      <c r="X9" s="22">
        <f t="shared" si="16"/>
        <v>1.9595649609230078E-3</v>
      </c>
      <c r="Y9" s="22">
        <f t="shared" si="17"/>
        <v>2.3617752562438261E-3</v>
      </c>
      <c r="Z9" s="22">
        <f t="shared" si="18"/>
        <v>2.752849440343309E-3</v>
      </c>
      <c r="AA9" s="22">
        <f t="shared" si="19"/>
        <v>3.1407785819109494E-3</v>
      </c>
      <c r="AB9" s="22">
        <f t="shared" si="20"/>
        <v>0.96098461538461533</v>
      </c>
      <c r="AC9" s="21">
        <f t="shared" si="21"/>
        <v>88434.102446161283</v>
      </c>
      <c r="AD9" s="21">
        <f>SUM(AC9:$AC$116)</f>
        <v>2133291.054388511</v>
      </c>
      <c r="AE9" s="37">
        <f t="shared" si="22"/>
        <v>0.98211794871794866</v>
      </c>
    </row>
    <row r="10" spans="1:31" x14ac:dyDescent="0.2">
      <c r="A10" s="76">
        <v>4</v>
      </c>
      <c r="B10" s="73">
        <v>94205.0554443</v>
      </c>
      <c r="C10" s="21">
        <f t="shared" si="0"/>
        <v>1400.1635214999988</v>
      </c>
      <c r="D10" s="22">
        <f t="shared" si="1"/>
        <v>0.98513706600037121</v>
      </c>
      <c r="E10" s="22">
        <f t="shared" si="2"/>
        <v>1.4862933999628758E-2</v>
      </c>
      <c r="F10" s="22">
        <f t="shared" si="3"/>
        <v>2.9527434139080624E-2</v>
      </c>
      <c r="G10" s="22">
        <f t="shared" si="4"/>
        <v>4.3997395541587041E-2</v>
      </c>
      <c r="H10" s="22">
        <f t="shared" si="5"/>
        <v>5.8276713146737803E-2</v>
      </c>
      <c r="I10" s="22">
        <f t="shared" si="6"/>
        <v>7.2369281948259867E-2</v>
      </c>
      <c r="J10" s="22">
        <f t="shared" si="7"/>
        <v>8.6279004382155938E-2</v>
      </c>
      <c r="K10" s="22">
        <f t="shared" si="8"/>
        <v>0.10000978948280059</v>
      </c>
      <c r="L10" s="22">
        <f t="shared" si="9"/>
        <v>0.94724717884651077</v>
      </c>
      <c r="M10" s="21">
        <f t="shared" si="10"/>
        <v>80526.876209975293</v>
      </c>
      <c r="N10" s="21">
        <f>SUM(M10:$M$121)</f>
        <v>1471470.8681337372</v>
      </c>
      <c r="O10" s="37">
        <f t="shared" si="23"/>
        <v>0.97582162363798408</v>
      </c>
      <c r="Q10" s="76">
        <v>4</v>
      </c>
      <c r="R10" s="35">
        <v>99419.039843187536</v>
      </c>
      <c r="S10" s="41">
        <f t="shared" si="11"/>
        <v>50.206615120812785</v>
      </c>
      <c r="T10" s="37">
        <f t="shared" si="12"/>
        <v>0.99949500000000002</v>
      </c>
      <c r="U10" s="74">
        <f t="shared" si="13"/>
        <v>5.0499999999997769E-4</v>
      </c>
      <c r="V10" s="22">
        <f t="shared" si="14"/>
        <v>9.6076972000008721E-4</v>
      </c>
      <c r="W10" s="22">
        <f t="shared" si="15"/>
        <v>1.3843623536387488E-3</v>
      </c>
      <c r="X10" s="22">
        <f t="shared" si="16"/>
        <v>1.7868044556103029E-3</v>
      </c>
      <c r="Y10" s="22">
        <f t="shared" si="17"/>
        <v>2.1781040282636342E-3</v>
      </c>
      <c r="Z10" s="22">
        <f t="shared" si="18"/>
        <v>2.5662567457965736E-3</v>
      </c>
      <c r="AA10" s="22">
        <f t="shared" si="19"/>
        <v>2.9552559056656535E-3</v>
      </c>
      <c r="AB10" s="22">
        <f t="shared" si="20"/>
        <v>0.96105288461538452</v>
      </c>
      <c r="AC10" s="21">
        <f t="shared" si="21"/>
        <v>84983.81192610797</v>
      </c>
      <c r="AD10" s="21">
        <f>SUM(AC10:$AC$116)</f>
        <v>2044856.9519423479</v>
      </c>
      <c r="AE10" s="37">
        <f t="shared" si="22"/>
        <v>0.98214923878205118</v>
      </c>
    </row>
    <row r="11" spans="1:31" x14ac:dyDescent="0.2">
      <c r="A11" s="76">
        <v>5</v>
      </c>
      <c r="B11" s="73">
        <v>92804.891922800001</v>
      </c>
      <c r="C11" s="21">
        <f t="shared" si="0"/>
        <v>1381.4700487000082</v>
      </c>
      <c r="D11" s="22">
        <f t="shared" si="1"/>
        <v>0.98511425400021813</v>
      </c>
      <c r="E11" s="22">
        <f t="shared" si="2"/>
        <v>1.4885745999781862E-2</v>
      </c>
      <c r="F11" s="22">
        <f t="shared" si="3"/>
        <v>2.9574018222909202E-2</v>
      </c>
      <c r="G11" s="22">
        <f t="shared" si="4"/>
        <v>4.4068770372601818E-2</v>
      </c>
      <c r="H11" s="22">
        <f t="shared" si="5"/>
        <v>5.8373956207033471E-2</v>
      </c>
      <c r="I11" s="22">
        <f t="shared" si="6"/>
        <v>7.2493537038936545E-2</v>
      </c>
      <c r="J11" s="22">
        <f t="shared" si="7"/>
        <v>8.6431480878966085E-2</v>
      </c>
      <c r="K11" s="22">
        <f t="shared" si="8"/>
        <v>0.10019176867782802</v>
      </c>
      <c r="L11" s="22">
        <f t="shared" si="9"/>
        <v>0.94722524423097887</v>
      </c>
      <c r="M11" s="21">
        <f t="shared" si="10"/>
        <v>76278.856311221301</v>
      </c>
      <c r="N11" s="21">
        <f>SUM(M11:$M$121)</f>
        <v>1390943.991923762</v>
      </c>
      <c r="O11" s="37">
        <f t="shared" si="23"/>
        <v>0.97581157027253196</v>
      </c>
      <c r="Q11" s="76">
        <v>5</v>
      </c>
      <c r="R11" s="35">
        <v>99368.833228066724</v>
      </c>
      <c r="S11" s="41">
        <f t="shared" si="11"/>
        <v>45.312187952004024</v>
      </c>
      <c r="T11" s="37">
        <f t="shared" si="12"/>
        <v>0.99954399999999999</v>
      </c>
      <c r="U11" s="74">
        <f t="shared" si="13"/>
        <v>4.5600000000001195E-4</v>
      </c>
      <c r="V11" s="22">
        <f t="shared" si="14"/>
        <v>8.7980665599999793E-4</v>
      </c>
      <c r="W11" s="22">
        <f t="shared" si="15"/>
        <v>1.2824520939177003E-3</v>
      </c>
      <c r="X11" s="22">
        <f t="shared" si="16"/>
        <v>1.6739493726968153E-3</v>
      </c>
      <c r="Y11" s="22">
        <f t="shared" si="17"/>
        <v>2.0622982063907701E-3</v>
      </c>
      <c r="Z11" s="22">
        <f t="shared" si="18"/>
        <v>2.4514939100902184E-3</v>
      </c>
      <c r="AA11" s="22">
        <f t="shared" si="19"/>
        <v>2.8475206670078978E-3</v>
      </c>
      <c r="AB11" s="22">
        <f t="shared" si="20"/>
        <v>0.96109999999999984</v>
      </c>
      <c r="AC11" s="21">
        <f t="shared" si="21"/>
        <v>81673.937597197379</v>
      </c>
      <c r="AD11" s="21">
        <f>SUM(AC11:$AC$116)</f>
        <v>1959873.1400162401</v>
      </c>
      <c r="AE11" s="37">
        <f t="shared" si="22"/>
        <v>0.98217083333333322</v>
      </c>
    </row>
    <row r="12" spans="1:31" x14ac:dyDescent="0.2">
      <c r="A12" s="76">
        <v>6</v>
      </c>
      <c r="B12" s="73">
        <v>91423.421874099993</v>
      </c>
      <c r="C12" s="21">
        <f t="shared" si="0"/>
        <v>1363.143516199998</v>
      </c>
      <c r="D12" s="22">
        <f t="shared" si="1"/>
        <v>0.98508977799937092</v>
      </c>
      <c r="E12" s="22">
        <f t="shared" si="2"/>
        <v>1.4910222000629062E-2</v>
      </c>
      <c r="F12" s="22">
        <f t="shared" si="3"/>
        <v>2.9623999707970416E-2</v>
      </c>
      <c r="G12" s="22">
        <f t="shared" si="4"/>
        <v>4.4145346624171349E-2</v>
      </c>
      <c r="H12" s="22">
        <f t="shared" si="5"/>
        <v>5.84782839200923E-2</v>
      </c>
      <c r="I12" s="22">
        <f t="shared" si="6"/>
        <v>7.2626839565726534E-2</v>
      </c>
      <c r="J12" s="22">
        <f t="shared" si="7"/>
        <v>8.6595054666651142E-2</v>
      </c>
      <c r="K12" s="22">
        <f t="shared" si="8"/>
        <v>0.10038698523709512</v>
      </c>
      <c r="L12" s="22">
        <f t="shared" si="9"/>
        <v>0.94720170961477967</v>
      </c>
      <c r="M12" s="21">
        <f t="shared" si="10"/>
        <v>72253.258299056339</v>
      </c>
      <c r="N12" s="21">
        <f>SUM(M12:$M$121)</f>
        <v>1314665.1356125406</v>
      </c>
      <c r="O12" s="37">
        <f t="shared" si="23"/>
        <v>0.97580078357344069</v>
      </c>
      <c r="Q12" s="76">
        <v>6</v>
      </c>
      <c r="R12" s="35">
        <v>99323.52104011472</v>
      </c>
      <c r="S12" s="41">
        <f t="shared" si="11"/>
        <v>42.113172921002842</v>
      </c>
      <c r="T12" s="37">
        <f t="shared" si="12"/>
        <v>0.99957600000000002</v>
      </c>
      <c r="U12" s="74">
        <f t="shared" si="13"/>
        <v>4.2399999999997995E-4</v>
      </c>
      <c r="V12" s="22">
        <f t="shared" si="14"/>
        <v>8.2682912800001213E-4</v>
      </c>
      <c r="W12" s="22">
        <f t="shared" si="15"/>
        <v>1.2185050109817666E-3</v>
      </c>
      <c r="X12" s="22">
        <f t="shared" si="16"/>
        <v>1.6070310125324285E-3</v>
      </c>
      <c r="Y12" s="22">
        <f t="shared" si="17"/>
        <v>1.9964042704374817E-3</v>
      </c>
      <c r="Z12" s="22">
        <f t="shared" si="18"/>
        <v>2.3926116979421032E-3</v>
      </c>
      <c r="AA12" s="22">
        <f t="shared" si="19"/>
        <v>2.7966426902043804E-3</v>
      </c>
      <c r="AB12" s="22">
        <f t="shared" si="20"/>
        <v>0.96113076923076934</v>
      </c>
      <c r="AC12" s="21">
        <f t="shared" si="21"/>
        <v>78496.821424666385</v>
      </c>
      <c r="AD12" s="21">
        <f>SUM(AC12:$AC$116)</f>
        <v>1878199.2024190426</v>
      </c>
      <c r="AE12" s="37">
        <f t="shared" si="22"/>
        <v>0.98218493589743594</v>
      </c>
    </row>
    <row r="13" spans="1:31" x14ac:dyDescent="0.2">
      <c r="A13" s="76">
        <v>7</v>
      </c>
      <c r="B13" s="73">
        <v>90060.278357899995</v>
      </c>
      <c r="C13" s="21">
        <f t="shared" si="0"/>
        <v>1345.1839066999964</v>
      </c>
      <c r="D13" s="22">
        <f t="shared" si="1"/>
        <v>0.9850635160003145</v>
      </c>
      <c r="E13" s="22">
        <f t="shared" si="2"/>
        <v>1.493648399968551E-2</v>
      </c>
      <c r="F13" s="22">
        <f t="shared" si="3"/>
        <v>2.9677624594700601E-2</v>
      </c>
      <c r="G13" s="22">
        <f t="shared" si="4"/>
        <v>4.4227503819952399E-2</v>
      </c>
      <c r="H13" s="22">
        <f t="shared" si="5"/>
        <v>5.8590210612391849E-2</v>
      </c>
      <c r="I13" s="22">
        <f t="shared" si="6"/>
        <v>7.2769847243372626E-2</v>
      </c>
      <c r="J13" s="22">
        <f t="shared" si="7"/>
        <v>8.6770531118556232E-2</v>
      </c>
      <c r="K13" s="22">
        <f t="shared" si="8"/>
        <v>0.10059639879966333</v>
      </c>
      <c r="L13" s="22">
        <f t="shared" si="9"/>
        <v>0.94717645769261005</v>
      </c>
      <c r="M13" s="21">
        <f t="shared" si="10"/>
        <v>68438.409786104428</v>
      </c>
      <c r="N13" s="21">
        <f>SUM(M13:$M$121)</f>
        <v>1242411.8773134842</v>
      </c>
      <c r="O13" s="37">
        <f t="shared" si="23"/>
        <v>0.97578920977577965</v>
      </c>
      <c r="Q13" s="76">
        <v>7</v>
      </c>
      <c r="R13" s="35">
        <v>99281.407867193717</v>
      </c>
      <c r="S13" s="41">
        <f t="shared" si="11"/>
        <v>40.010407370486064</v>
      </c>
      <c r="T13" s="37">
        <f t="shared" si="12"/>
        <v>0.99959699999999996</v>
      </c>
      <c r="U13" s="74">
        <f t="shared" si="13"/>
        <v>4.0300000000004221E-4</v>
      </c>
      <c r="V13" s="22">
        <f t="shared" si="14"/>
        <v>7.9484202400000113E-4</v>
      </c>
      <c r="W13" s="22">
        <f t="shared" si="15"/>
        <v>1.1835328304525988E-3</v>
      </c>
      <c r="X13" s="22">
        <f t="shared" si="16"/>
        <v>1.5730712526486629E-3</v>
      </c>
      <c r="Y13" s="22">
        <f t="shared" si="17"/>
        <v>1.9694467433613466E-3</v>
      </c>
      <c r="Z13" s="22">
        <f t="shared" si="18"/>
        <v>2.373649117430229E-3</v>
      </c>
      <c r="AA13" s="22">
        <f t="shared" si="19"/>
        <v>2.7856688003447543E-3</v>
      </c>
      <c r="AB13" s="22">
        <f t="shared" si="20"/>
        <v>0.96115096153846125</v>
      </c>
      <c r="AC13" s="21">
        <f t="shared" si="21"/>
        <v>75445.710358059936</v>
      </c>
      <c r="AD13" s="21">
        <f>SUM(AC13:$AC$116)</f>
        <v>1799702.3809943763</v>
      </c>
      <c r="AE13" s="37">
        <f t="shared" si="22"/>
        <v>0.98219419070512803</v>
      </c>
    </row>
    <row r="14" spans="1:31" x14ac:dyDescent="0.2">
      <c r="A14" s="76">
        <v>8</v>
      </c>
      <c r="B14" s="73">
        <v>88715.094451199999</v>
      </c>
      <c r="C14" s="21">
        <f t="shared" si="0"/>
        <v>1327.5912252999988</v>
      </c>
      <c r="D14" s="22">
        <f t="shared" si="1"/>
        <v>0.98503534000033921</v>
      </c>
      <c r="E14" s="22">
        <f t="shared" si="2"/>
        <v>1.4964659999660759E-2</v>
      </c>
      <c r="F14" s="22">
        <f t="shared" si="3"/>
        <v>2.9735158540028127E-2</v>
      </c>
      <c r="G14" s="22">
        <f t="shared" si="4"/>
        <v>4.4315646558462533E-2</v>
      </c>
      <c r="H14" s="22">
        <f t="shared" si="5"/>
        <v>5.8710288528916202E-2</v>
      </c>
      <c r="I14" s="22">
        <f t="shared" si="6"/>
        <v>7.2923264289130152E-2</v>
      </c>
      <c r="J14" s="22">
        <f t="shared" si="7"/>
        <v>8.6958773123367278E-2</v>
      </c>
      <c r="K14" s="22">
        <f t="shared" si="8"/>
        <v>0.1008210370718826</v>
      </c>
      <c r="L14" s="22">
        <f t="shared" si="9"/>
        <v>0.94714936538494154</v>
      </c>
      <c r="M14" s="21">
        <f t="shared" si="10"/>
        <v>64823.250551317651</v>
      </c>
      <c r="N14" s="21">
        <f>SUM(M14:$M$121)</f>
        <v>1173973.4675273793</v>
      </c>
      <c r="O14" s="37">
        <f t="shared" si="23"/>
        <v>0.97577679246809823</v>
      </c>
      <c r="Q14" s="76">
        <v>8</v>
      </c>
      <c r="R14" s="35">
        <v>99241.397459823231</v>
      </c>
      <c r="S14" s="41">
        <f t="shared" si="11"/>
        <v>38.902627804243821</v>
      </c>
      <c r="T14" s="37">
        <f t="shared" si="12"/>
        <v>0.99960800000000005</v>
      </c>
      <c r="U14" s="74">
        <f t="shared" si="13"/>
        <v>3.9199999999994795E-4</v>
      </c>
      <c r="V14" s="22">
        <f t="shared" si="14"/>
        <v>7.8084751199986426E-4</v>
      </c>
      <c r="W14" s="22">
        <f t="shared" si="15"/>
        <v>1.1705429814701251E-3</v>
      </c>
      <c r="X14" s="22">
        <f t="shared" si="16"/>
        <v>1.5670782759064665E-3</v>
      </c>
      <c r="Y14" s="22">
        <f t="shared" si="17"/>
        <v>1.9714436092046683E-3</v>
      </c>
      <c r="Z14" s="22">
        <f t="shared" si="18"/>
        <v>2.3836294029940903E-3</v>
      </c>
      <c r="AA14" s="22">
        <f t="shared" si="19"/>
        <v>2.8046235113860451E-3</v>
      </c>
      <c r="AB14" s="22">
        <f t="shared" si="20"/>
        <v>0.96116153846153862</v>
      </c>
      <c r="AC14" s="21">
        <f t="shared" si="21"/>
        <v>72514.717054601555</v>
      </c>
      <c r="AD14" s="21">
        <f>SUM(AC14:$AC$116)</f>
        <v>1724256.6706363163</v>
      </c>
      <c r="AE14" s="37">
        <f t="shared" si="22"/>
        <v>0.98219903846153855</v>
      </c>
    </row>
    <row r="15" spans="1:31" x14ac:dyDescent="0.2">
      <c r="A15" s="76">
        <v>9</v>
      </c>
      <c r="B15" s="73">
        <v>87387.5032259</v>
      </c>
      <c r="C15" s="21">
        <f t="shared" si="0"/>
        <v>1310.3661731000029</v>
      </c>
      <c r="D15" s="22">
        <f t="shared" si="1"/>
        <v>0.98500510799910768</v>
      </c>
      <c r="E15" s="22">
        <f t="shared" si="2"/>
        <v>1.4994892000892357E-2</v>
      </c>
      <c r="F15" s="22">
        <f t="shared" si="3"/>
        <v>2.9796886839401789E-2</v>
      </c>
      <c r="G15" s="22">
        <f t="shared" si="4"/>
        <v>4.4410212256181969E-2</v>
      </c>
      <c r="H15" s="22">
        <f t="shared" si="5"/>
        <v>5.8839111589082102E-2</v>
      </c>
      <c r="I15" s="22">
        <f t="shared" si="6"/>
        <v>7.3087847917904875E-2</v>
      </c>
      <c r="J15" s="22">
        <f t="shared" si="7"/>
        <v>8.7160707424154216E-2</v>
      </c>
      <c r="K15" s="22">
        <f t="shared" si="8"/>
        <v>0.10106200382416337</v>
      </c>
      <c r="L15" s="22">
        <f t="shared" si="9"/>
        <v>0.94712029615298798</v>
      </c>
      <c r="M15" s="21">
        <f t="shared" si="10"/>
        <v>61397.300621869574</v>
      </c>
      <c r="N15" s="21">
        <f>SUM(M15:$M$121)</f>
        <v>1109150.2169760617</v>
      </c>
      <c r="O15" s="37">
        <f t="shared" si="23"/>
        <v>0.97576346907011946</v>
      </c>
      <c r="Q15" s="76">
        <v>9</v>
      </c>
      <c r="R15" s="35">
        <v>99202.494832018987</v>
      </c>
      <c r="S15" s="41">
        <f t="shared" si="11"/>
        <v>38.589770489648799</v>
      </c>
      <c r="T15" s="37">
        <f t="shared" si="12"/>
        <v>0.99961100000000003</v>
      </c>
      <c r="U15" s="74">
        <f t="shared" si="13"/>
        <v>3.889999999999727E-4</v>
      </c>
      <c r="V15" s="22">
        <f t="shared" si="14"/>
        <v>7.7884828999987433E-4</v>
      </c>
      <c r="W15" s="22">
        <f t="shared" si="15"/>
        <v>1.1755390872287296E-3</v>
      </c>
      <c r="X15" s="22">
        <f t="shared" si="16"/>
        <v>1.5800629938983457E-3</v>
      </c>
      <c r="Y15" s="22">
        <f t="shared" si="17"/>
        <v>1.9924104278818892E-3</v>
      </c>
      <c r="Z15" s="22">
        <f t="shared" si="18"/>
        <v>2.4135696306813417E-3</v>
      </c>
      <c r="AA15" s="22">
        <f t="shared" si="19"/>
        <v>2.8455245550313116E-3</v>
      </c>
      <c r="AB15" s="22">
        <f t="shared" si="20"/>
        <v>0.96116442307692285</v>
      </c>
      <c r="AC15" s="21">
        <f t="shared" si="21"/>
        <v>69698.357005304002</v>
      </c>
      <c r="AD15" s="21">
        <f>SUM(AC15:$AC$116)</f>
        <v>1651741.953581715</v>
      </c>
      <c r="AE15" s="37">
        <f t="shared" si="22"/>
        <v>0.98220036057692295</v>
      </c>
    </row>
    <row r="16" spans="1:31" x14ac:dyDescent="0.2">
      <c r="A16" s="76">
        <v>10</v>
      </c>
      <c r="B16" s="73">
        <v>86077.137052799997</v>
      </c>
      <c r="C16" s="21">
        <f t="shared" si="0"/>
        <v>1293.5093716999982</v>
      </c>
      <c r="D16" s="22">
        <f t="shared" si="1"/>
        <v>0.98497267200108485</v>
      </c>
      <c r="E16" s="22">
        <f t="shared" si="2"/>
        <v>1.502732799891515E-2</v>
      </c>
      <c r="F16" s="22">
        <f t="shared" si="3"/>
        <v>2.9863114430992641E-2</v>
      </c>
      <c r="G16" s="22">
        <f t="shared" si="4"/>
        <v>4.4511667231099741E-2</v>
      </c>
      <c r="H16" s="22">
        <f t="shared" si="5"/>
        <v>5.8977314376592191E-2</v>
      </c>
      <c r="I16" s="22">
        <f t="shared" si="6"/>
        <v>7.3264407298207879E-2</v>
      </c>
      <c r="J16" s="22">
        <f t="shared" si="7"/>
        <v>8.7377325380681173E-2</v>
      </c>
      <c r="K16" s="22">
        <f t="shared" si="8"/>
        <v>0.10132048046800479</v>
      </c>
      <c r="L16" s="22">
        <f t="shared" si="9"/>
        <v>0.94708910769335075</v>
      </c>
      <c r="M16" s="21">
        <f t="shared" si="10"/>
        <v>58150.629547979144</v>
      </c>
      <c r="N16" s="21">
        <f>SUM(M16:$M$121)</f>
        <v>1047752.9163541924</v>
      </c>
      <c r="O16" s="37">
        <f t="shared" si="23"/>
        <v>0.97574917435945241</v>
      </c>
      <c r="Q16" s="76">
        <v>10</v>
      </c>
      <c r="R16" s="35">
        <v>99163.905061529338</v>
      </c>
      <c r="S16" s="41">
        <f t="shared" si="11"/>
        <v>38.673922973990557</v>
      </c>
      <c r="T16" s="37">
        <f t="shared" si="12"/>
        <v>0.99961000000000011</v>
      </c>
      <c r="U16" s="74">
        <f t="shared" si="13"/>
        <v>3.8999999999989043E-4</v>
      </c>
      <c r="V16" s="22">
        <f t="shared" si="14"/>
        <v>7.868451699999258E-4</v>
      </c>
      <c r="W16" s="22">
        <f t="shared" si="15"/>
        <v>1.1915264977060197E-3</v>
      </c>
      <c r="X16" s="22">
        <f t="shared" si="16"/>
        <v>1.6040343972624908E-3</v>
      </c>
      <c r="Y16" s="22">
        <f t="shared" si="17"/>
        <v>2.0253574947468643E-3</v>
      </c>
      <c r="Z16" s="22">
        <f t="shared" si="18"/>
        <v>2.4574805149516939E-3</v>
      </c>
      <c r="AA16" s="22">
        <f t="shared" si="19"/>
        <v>2.9003893936031225E-3</v>
      </c>
      <c r="AB16" s="22">
        <f t="shared" si="20"/>
        <v>0.96116346153846166</v>
      </c>
      <c r="AC16" s="21">
        <f t="shared" si="21"/>
        <v>66991.581100412426</v>
      </c>
      <c r="AD16" s="21">
        <f>SUM(AC16:$AC$116)</f>
        <v>1582043.596576411</v>
      </c>
      <c r="AE16" s="37">
        <f t="shared" si="22"/>
        <v>0.98219991987179489</v>
      </c>
    </row>
    <row r="17" spans="1:31" x14ac:dyDescent="0.2">
      <c r="A17" s="76">
        <v>11</v>
      </c>
      <c r="B17" s="73">
        <v>84783.627681099999</v>
      </c>
      <c r="C17" s="21">
        <f t="shared" si="0"/>
        <v>1277.0220220000047</v>
      </c>
      <c r="D17" s="22">
        <f t="shared" si="1"/>
        <v>0.98493787000005095</v>
      </c>
      <c r="E17" s="22">
        <f t="shared" si="2"/>
        <v>1.5062129999949022E-2</v>
      </c>
      <c r="F17" s="22">
        <f t="shared" si="3"/>
        <v>2.9934169820451748E-2</v>
      </c>
      <c r="G17" s="22">
        <f t="shared" si="4"/>
        <v>4.4620513469056565E-2</v>
      </c>
      <c r="H17" s="22">
        <f t="shared" si="5"/>
        <v>5.912557876451275E-2</v>
      </c>
      <c r="I17" s="22">
        <f t="shared" si="6"/>
        <v>7.3453811906048827E-2</v>
      </c>
      <c r="J17" s="22">
        <f t="shared" si="7"/>
        <v>8.7609692047369417E-2</v>
      </c>
      <c r="K17" s="22">
        <f t="shared" si="8"/>
        <v>0.10159773398585296</v>
      </c>
      <c r="L17" s="22">
        <f t="shared" si="9"/>
        <v>0.94705564423081812</v>
      </c>
      <c r="M17" s="21">
        <f t="shared" si="10"/>
        <v>55073.827850402165</v>
      </c>
      <c r="N17" s="21">
        <f>SUM(M17:$M$121)</f>
        <v>989602.2868062132</v>
      </c>
      <c r="O17" s="37">
        <f t="shared" si="23"/>
        <v>0.97573383693912497</v>
      </c>
      <c r="Q17" s="76">
        <v>11</v>
      </c>
      <c r="R17" s="35">
        <v>99125.231138555348</v>
      </c>
      <c r="S17" s="41">
        <f t="shared" si="11"/>
        <v>39.352716762005002</v>
      </c>
      <c r="T17" s="37">
        <f t="shared" si="12"/>
        <v>0.99960300000000002</v>
      </c>
      <c r="U17" s="74">
        <f t="shared" si="13"/>
        <v>3.969999999999807E-4</v>
      </c>
      <c r="V17" s="22">
        <f t="shared" si="14"/>
        <v>8.0183921499992882E-4</v>
      </c>
      <c r="W17" s="22">
        <f t="shared" si="15"/>
        <v>1.2145080554041576E-3</v>
      </c>
      <c r="X17" s="22">
        <f t="shared" si="16"/>
        <v>1.6359955330047954E-3</v>
      </c>
      <c r="Y17" s="22">
        <f t="shared" si="17"/>
        <v>2.0682871469390593E-3</v>
      </c>
      <c r="Z17" s="22">
        <f t="shared" si="18"/>
        <v>2.5113688274458856E-3</v>
      </c>
      <c r="AA17" s="22">
        <f t="shared" si="19"/>
        <v>2.9672211318917548E-3</v>
      </c>
      <c r="AB17" s="22">
        <f t="shared" si="20"/>
        <v>0.96115673076923069</v>
      </c>
      <c r="AC17" s="21">
        <f t="shared" si="21"/>
        <v>64389.85998440699</v>
      </c>
      <c r="AD17" s="21">
        <f>SUM(AC17:$AC$116)</f>
        <v>1515052.0154759984</v>
      </c>
      <c r="AE17" s="37">
        <f t="shared" si="22"/>
        <v>0.98219683493589738</v>
      </c>
    </row>
    <row r="18" spans="1:31" x14ac:dyDescent="0.2">
      <c r="A18" s="76">
        <v>12</v>
      </c>
      <c r="B18" s="73">
        <v>83506.605659099994</v>
      </c>
      <c r="C18" s="21">
        <f t="shared" si="0"/>
        <v>1260.9054869999964</v>
      </c>
      <c r="D18" s="22">
        <f t="shared" si="1"/>
        <v>0.98490052999941813</v>
      </c>
      <c r="E18" s="22">
        <f t="shared" si="2"/>
        <v>1.509947000058182E-2</v>
      </c>
      <c r="F18" s="22">
        <f t="shared" si="3"/>
        <v>3.0010404076661213E-2</v>
      </c>
      <c r="G18" s="22">
        <f t="shared" si="4"/>
        <v>4.4737287606335462E-2</v>
      </c>
      <c r="H18" s="22">
        <f t="shared" si="5"/>
        <v>5.9284634782188636E-2</v>
      </c>
      <c r="I18" s="22">
        <f t="shared" si="6"/>
        <v>7.3656993255236128E-2</v>
      </c>
      <c r="J18" s="22">
        <f t="shared" si="7"/>
        <v>8.7858946865246895E-2</v>
      </c>
      <c r="K18" s="22">
        <f t="shared" si="8"/>
        <v>0.10189512115767271</v>
      </c>
      <c r="L18" s="22">
        <f t="shared" si="9"/>
        <v>0.94701974038405567</v>
      </c>
      <c r="M18" s="21">
        <f t="shared" si="10"/>
        <v>52157.979515119798</v>
      </c>
      <c r="N18" s="21">
        <f>SUM(M18:$M$121)</f>
        <v>934528.4589558111</v>
      </c>
      <c r="O18" s="37">
        <f t="shared" si="23"/>
        <v>0.9757173810093589</v>
      </c>
      <c r="Q18" s="76">
        <v>12</v>
      </c>
      <c r="R18" s="35">
        <v>99085.878421793343</v>
      </c>
      <c r="S18" s="41">
        <f t="shared" si="11"/>
        <v>40.129780760820722</v>
      </c>
      <c r="T18" s="37">
        <f t="shared" si="12"/>
        <v>0.99959500000000001</v>
      </c>
      <c r="U18" s="74">
        <f t="shared" si="13"/>
        <v>4.049999999999887E-4</v>
      </c>
      <c r="V18" s="22">
        <f t="shared" si="14"/>
        <v>8.1783273499996746E-4</v>
      </c>
      <c r="W18" s="22">
        <f t="shared" si="15"/>
        <v>1.2394876095858159E-3</v>
      </c>
      <c r="X18" s="22">
        <f t="shared" si="16"/>
        <v>1.6719509114509203E-3</v>
      </c>
      <c r="Y18" s="22">
        <f t="shared" si="17"/>
        <v>2.1152085652463033E-3</v>
      </c>
      <c r="Z18" s="22">
        <f t="shared" si="18"/>
        <v>2.5712419149319975E-3</v>
      </c>
      <c r="AA18" s="22">
        <f t="shared" si="19"/>
        <v>3.0410308599900576E-3</v>
      </c>
      <c r="AB18" s="22">
        <f t="shared" si="20"/>
        <v>0.96114903846153832</v>
      </c>
      <c r="AC18" s="21">
        <f t="shared" si="21"/>
        <v>61888.747317301131</v>
      </c>
      <c r="AD18" s="21">
        <f>SUM(AC18:$AC$116)</f>
        <v>1450662.1554915914</v>
      </c>
      <c r="AE18" s="37">
        <f t="shared" si="22"/>
        <v>0.9821933092948717</v>
      </c>
    </row>
    <row r="19" spans="1:31" x14ac:dyDescent="0.2">
      <c r="A19" s="76">
        <v>13</v>
      </c>
      <c r="B19" s="73">
        <v>82245.700172099998</v>
      </c>
      <c r="C19" s="21">
        <f t="shared" si="0"/>
        <v>1245.1614918999985</v>
      </c>
      <c r="D19" s="22">
        <f t="shared" si="1"/>
        <v>0.98486046699955765</v>
      </c>
      <c r="E19" s="22">
        <f t="shared" si="2"/>
        <v>1.5139533000442393E-2</v>
      </c>
      <c r="F19" s="22">
        <f t="shared" si="3"/>
        <v>3.0092193783032229E-2</v>
      </c>
      <c r="G19" s="22">
        <f t="shared" si="4"/>
        <v>4.4862565747256646E-2</v>
      </c>
      <c r="H19" s="22">
        <f t="shared" si="5"/>
        <v>5.9455266263983932E-2</v>
      </c>
      <c r="I19" s="22">
        <f t="shared" si="6"/>
        <v>7.3874949447644278E-2</v>
      </c>
      <c r="J19" s="22">
        <f t="shared" si="7"/>
        <v>8.8126311757738787E-2</v>
      </c>
      <c r="K19" s="22">
        <f t="shared" si="8"/>
        <v>0.1022140973097555</v>
      </c>
      <c r="L19" s="22">
        <f t="shared" si="9"/>
        <v>0.94698121826880521</v>
      </c>
      <c r="M19" s="21">
        <f t="shared" si="10"/>
        <v>49394.636219365646</v>
      </c>
      <c r="N19" s="21">
        <f>SUM(M19:$M$121)</f>
        <v>882370.47944069142</v>
      </c>
      <c r="O19" s="37">
        <f t="shared" si="23"/>
        <v>0.97569972503986901</v>
      </c>
      <c r="Q19" s="76">
        <v>13</v>
      </c>
      <c r="R19" s="35">
        <v>99045.748641032522</v>
      </c>
      <c r="S19" s="41">
        <f t="shared" si="11"/>
        <v>40.905894188748789</v>
      </c>
      <c r="T19" s="37">
        <f t="shared" si="12"/>
        <v>0.999587</v>
      </c>
      <c r="U19" s="74">
        <f t="shared" si="13"/>
        <v>4.129999999999967E-4</v>
      </c>
      <c r="V19" s="22">
        <f t="shared" si="14"/>
        <v>8.3482571400004212E-4</v>
      </c>
      <c r="W19" s="22">
        <f t="shared" si="15"/>
        <v>1.2674642344659352E-3</v>
      </c>
      <c r="X19" s="22">
        <f t="shared" si="16"/>
        <v>1.7109014803458997E-3</v>
      </c>
      <c r="Y19" s="22">
        <f t="shared" si="17"/>
        <v>2.1671195983693934E-3</v>
      </c>
      <c r="Z19" s="22">
        <f t="shared" si="18"/>
        <v>2.6370988850385542E-3</v>
      </c>
      <c r="AA19" s="22">
        <f t="shared" si="19"/>
        <v>3.121817254980425E-3</v>
      </c>
      <c r="AB19" s="22">
        <f t="shared" si="20"/>
        <v>0.96114134615384605</v>
      </c>
      <c r="AC19" s="21">
        <f t="shared" si="21"/>
        <v>59484.309975613091</v>
      </c>
      <c r="AD19" s="21">
        <f>SUM(AC19:$AC$116)</f>
        <v>1388773.4081742903</v>
      </c>
      <c r="AE19" s="37">
        <f t="shared" si="22"/>
        <v>0.98218978365384613</v>
      </c>
    </row>
    <row r="20" spans="1:31" x14ac:dyDescent="0.2">
      <c r="A20" s="76">
        <v>14</v>
      </c>
      <c r="B20" s="73">
        <v>81000.538680199999</v>
      </c>
      <c r="C20" s="21">
        <f t="shared" si="0"/>
        <v>1229.7920555000019</v>
      </c>
      <c r="D20" s="22">
        <f t="shared" si="1"/>
        <v>0.98481748300026284</v>
      </c>
      <c r="E20" s="22">
        <f t="shared" si="2"/>
        <v>1.5182516999737135E-2</v>
      </c>
      <c r="F20" s="22">
        <f t="shared" si="3"/>
        <v>3.0179942989657645E-2</v>
      </c>
      <c r="G20" s="22">
        <f t="shared" si="4"/>
        <v>4.499696632006394E-2</v>
      </c>
      <c r="H20" s="22">
        <f t="shared" si="5"/>
        <v>5.9638312649651998E-2</v>
      </c>
      <c r="I20" s="22">
        <f t="shared" si="6"/>
        <v>7.4108750633128204E-2</v>
      </c>
      <c r="J20" s="22">
        <f t="shared" si="7"/>
        <v>8.841309731376619E-2</v>
      </c>
      <c r="K20" s="22">
        <f t="shared" si="8"/>
        <v>0.10255622043079837</v>
      </c>
      <c r="L20" s="22">
        <f t="shared" si="9"/>
        <v>0.94693988750025293</v>
      </c>
      <c r="M20" s="21">
        <f t="shared" si="10"/>
        <v>46775.792782959332</v>
      </c>
      <c r="N20" s="21">
        <f>SUM(M20:$M$121)</f>
        <v>832975.84322132589</v>
      </c>
      <c r="O20" s="37">
        <f t="shared" si="23"/>
        <v>0.9756807817709493</v>
      </c>
      <c r="Q20" s="76">
        <v>14</v>
      </c>
      <c r="R20" s="35">
        <v>99004.842746843773</v>
      </c>
      <c r="S20" s="41">
        <f t="shared" si="11"/>
        <v>41.78004363916989</v>
      </c>
      <c r="T20" s="37">
        <f t="shared" si="12"/>
        <v>0.99957799999999997</v>
      </c>
      <c r="U20" s="74">
        <f t="shared" si="13"/>
        <v>4.2200000000003346E-4</v>
      </c>
      <c r="V20" s="22">
        <f t="shared" si="14"/>
        <v>8.548172740000734E-4</v>
      </c>
      <c r="W20" s="22">
        <f t="shared" si="15"/>
        <v>1.2984377351304849E-3</v>
      </c>
      <c r="X20" s="22">
        <f t="shared" si="16"/>
        <v>1.7548443490855421E-3</v>
      </c>
      <c r="Y20" s="22">
        <f t="shared" si="17"/>
        <v>2.2250178173971154E-3</v>
      </c>
      <c r="Z20" s="22">
        <f t="shared" si="18"/>
        <v>2.7099364587378602E-3</v>
      </c>
      <c r="AA20" s="22">
        <f t="shared" si="19"/>
        <v>3.2115733606990953E-3</v>
      </c>
      <c r="AB20" s="22">
        <f t="shared" si="20"/>
        <v>0.96113269230769227</v>
      </c>
      <c r="AC20" s="21">
        <f t="shared" si="21"/>
        <v>57172.829764993417</v>
      </c>
      <c r="AD20" s="21">
        <f>SUM(AC20:$AC$116)</f>
        <v>1329289.0981986769</v>
      </c>
      <c r="AE20" s="37">
        <f t="shared" si="22"/>
        <v>0.98218581730769228</v>
      </c>
    </row>
    <row r="21" spans="1:31" x14ac:dyDescent="0.2">
      <c r="A21" s="76">
        <v>15</v>
      </c>
      <c r="B21" s="73">
        <v>79770.746624699997</v>
      </c>
      <c r="C21" s="21">
        <f t="shared" si="0"/>
        <v>1214.799583999993</v>
      </c>
      <c r="D21" s="22">
        <f t="shared" si="1"/>
        <v>0.98477136500031393</v>
      </c>
      <c r="E21" s="22">
        <f t="shared" si="2"/>
        <v>1.5228634999686035E-2</v>
      </c>
      <c r="F21" s="22">
        <f t="shared" si="3"/>
        <v>3.0274086147919096E-2</v>
      </c>
      <c r="G21" s="22">
        <f t="shared" si="4"/>
        <v>4.5141151956888032E-2</v>
      </c>
      <c r="H21" s="22">
        <f t="shared" si="5"/>
        <v>5.9834674597643522E-2</v>
      </c>
      <c r="I21" s="22">
        <f t="shared" si="6"/>
        <v>7.4359545375789704E-2</v>
      </c>
      <c r="J21" s="22">
        <f t="shared" si="7"/>
        <v>8.8720707074447736E-2</v>
      </c>
      <c r="K21" s="22">
        <f t="shared" si="8"/>
        <v>0.10292316161872048</v>
      </c>
      <c r="L21" s="22">
        <f t="shared" si="9"/>
        <v>0.9468955432695324</v>
      </c>
      <c r="M21" s="21">
        <f t="shared" si="10"/>
        <v>44293.863955630652</v>
      </c>
      <c r="N21" s="21">
        <f>SUM(M21:$M$121)</f>
        <v>786200.05043836648</v>
      </c>
      <c r="O21" s="37">
        <f t="shared" si="23"/>
        <v>0.97566045733186901</v>
      </c>
      <c r="Q21" s="76">
        <v>15</v>
      </c>
      <c r="R21" s="35">
        <v>98963.062703204603</v>
      </c>
      <c r="S21" s="41">
        <f t="shared" si="11"/>
        <v>42.851006150493049</v>
      </c>
      <c r="T21" s="37">
        <f t="shared" si="12"/>
        <v>0.99956699999999998</v>
      </c>
      <c r="U21" s="74">
        <f t="shared" si="13"/>
        <v>4.330000000000167E-4</v>
      </c>
      <c r="V21" s="22">
        <f t="shared" si="14"/>
        <v>8.7680774800012252E-4</v>
      </c>
      <c r="W21" s="22">
        <f t="shared" si="15"/>
        <v>1.3334070468592983E-3</v>
      </c>
      <c r="X21" s="22">
        <f t="shared" si="16"/>
        <v>1.8037790121402204E-3</v>
      </c>
      <c r="Y21" s="22">
        <f t="shared" si="17"/>
        <v>2.2889023755403195E-3</v>
      </c>
      <c r="Z21" s="22">
        <f t="shared" si="18"/>
        <v>2.7907510576454034E-3</v>
      </c>
      <c r="AA21" s="22">
        <f t="shared" si="19"/>
        <v>3.3112942855933283E-3</v>
      </c>
      <c r="AB21" s="22">
        <f t="shared" si="20"/>
        <v>0.96112211538461512</v>
      </c>
      <c r="AC21" s="21">
        <f t="shared" si="21"/>
        <v>54950.675798877492</v>
      </c>
      <c r="AD21" s="21">
        <f>SUM(AC21:$AC$116)</f>
        <v>1272116.268433684</v>
      </c>
      <c r="AE21" s="37">
        <f t="shared" si="22"/>
        <v>0.98218096955128198</v>
      </c>
    </row>
    <row r="22" spans="1:31" x14ac:dyDescent="0.2">
      <c r="A22" s="76">
        <v>16</v>
      </c>
      <c r="B22" s="73">
        <v>78555.947040700004</v>
      </c>
      <c r="C22" s="21">
        <f t="shared" si="0"/>
        <v>1200.1868714000011</v>
      </c>
      <c r="D22" s="22">
        <f t="shared" si="1"/>
        <v>0.98472188399971572</v>
      </c>
      <c r="E22" s="22">
        <f t="shared" si="2"/>
        <v>1.5278116000284253E-2</v>
      </c>
      <c r="F22" s="22">
        <f t="shared" si="3"/>
        <v>3.0375088086758553E-2</v>
      </c>
      <c r="G22" s="22">
        <f t="shared" si="4"/>
        <v>4.5295833310448938E-2</v>
      </c>
      <c r="H22" s="22">
        <f t="shared" si="5"/>
        <v>6.0045318616758138E-2</v>
      </c>
      <c r="I22" s="22">
        <f t="shared" si="6"/>
        <v>7.4628563224661049E-2</v>
      </c>
      <c r="J22" s="22">
        <f t="shared" si="7"/>
        <v>8.9050646409693762E-2</v>
      </c>
      <c r="K22" s="22">
        <f t="shared" si="8"/>
        <v>0.10331670904807511</v>
      </c>
      <c r="L22" s="22">
        <f t="shared" si="9"/>
        <v>0.94684796538434202</v>
      </c>
      <c r="M22" s="21">
        <f t="shared" si="10"/>
        <v>41941.662373773645</v>
      </c>
      <c r="N22" s="21">
        <f>SUM(M22:$M$121)</f>
        <v>741906.18648273579</v>
      </c>
      <c r="O22" s="37">
        <f t="shared" si="23"/>
        <v>0.97563865080115675</v>
      </c>
      <c r="Q22" s="76">
        <v>16</v>
      </c>
      <c r="R22" s="35">
        <v>98920.21169705411</v>
      </c>
      <c r="S22" s="41">
        <f t="shared" si="11"/>
        <v>43.920573993498692</v>
      </c>
      <c r="T22" s="37">
        <f t="shared" si="12"/>
        <v>0.99955599999999989</v>
      </c>
      <c r="U22" s="74">
        <f t="shared" si="13"/>
        <v>4.4400000000011097E-4</v>
      </c>
      <c r="V22" s="22">
        <f t="shared" si="14"/>
        <v>9.0079709200007927E-4</v>
      </c>
      <c r="W22" s="22">
        <f t="shared" si="15"/>
        <v>1.37137281656974E-3</v>
      </c>
      <c r="X22" s="22">
        <f t="shared" si="16"/>
        <v>1.8567063293808866E-3</v>
      </c>
      <c r="Y22" s="22">
        <f t="shared" si="17"/>
        <v>2.3587724060971883E-3</v>
      </c>
      <c r="Z22" s="22">
        <f t="shared" si="18"/>
        <v>2.8795411269012215E-3</v>
      </c>
      <c r="AA22" s="22">
        <f t="shared" si="19"/>
        <v>3.421974656528166E-3</v>
      </c>
      <c r="AB22" s="22">
        <f t="shared" si="20"/>
        <v>0.9611115384615383</v>
      </c>
      <c r="AC22" s="21">
        <f t="shared" si="21"/>
        <v>52814.309765631311</v>
      </c>
      <c r="AD22" s="21">
        <f>SUM(AC22:$AC$116)</f>
        <v>1217165.5926348064</v>
      </c>
      <c r="AE22" s="37">
        <f t="shared" si="22"/>
        <v>0.98217612179487168</v>
      </c>
    </row>
    <row r="23" spans="1:31" x14ac:dyDescent="0.2">
      <c r="A23" s="76">
        <v>17</v>
      </c>
      <c r="B23" s="73">
        <v>77355.760169300003</v>
      </c>
      <c r="C23" s="21">
        <f t="shared" si="0"/>
        <v>1185.9569397000014</v>
      </c>
      <c r="D23" s="22">
        <f t="shared" si="1"/>
        <v>0.9846687960003957</v>
      </c>
      <c r="E23" s="22">
        <f t="shared" si="2"/>
        <v>1.5331203999604276E-2</v>
      </c>
      <c r="F23" s="22">
        <f t="shared" si="3"/>
        <v>3.0483446948735983E-2</v>
      </c>
      <c r="G23" s="22">
        <f t="shared" si="4"/>
        <v>4.5461772855742488E-2</v>
      </c>
      <c r="H23" s="22">
        <f t="shared" si="5"/>
        <v>6.0271278813576093E-2</v>
      </c>
      <c r="I23" s="22">
        <f t="shared" si="6"/>
        <v>7.4917122903537303E-2</v>
      </c>
      <c r="J23" s="22">
        <f t="shared" si="7"/>
        <v>8.9404525763353768E-2</v>
      </c>
      <c r="K23" s="22">
        <f t="shared" si="8"/>
        <v>0.10373877824530493</v>
      </c>
      <c r="L23" s="22">
        <f t="shared" si="9"/>
        <v>0.9467969192311495</v>
      </c>
      <c r="M23" s="21">
        <f t="shared" si="10"/>
        <v>39712.377683444589</v>
      </c>
      <c r="N23" s="21">
        <f>SUM(M23:$M$121)</f>
        <v>699964.52410896216</v>
      </c>
      <c r="O23" s="37">
        <f t="shared" si="23"/>
        <v>0.97561525464761023</v>
      </c>
      <c r="Q23" s="76">
        <v>17</v>
      </c>
      <c r="R23" s="35">
        <v>98876.291123060611</v>
      </c>
      <c r="S23" s="41">
        <f t="shared" si="11"/>
        <v>45.186465043239878</v>
      </c>
      <c r="T23" s="37">
        <f t="shared" si="12"/>
        <v>0.99954299999999996</v>
      </c>
      <c r="U23" s="74">
        <f t="shared" si="13"/>
        <v>4.5700000000004071E-4</v>
      </c>
      <c r="V23" s="22">
        <f t="shared" si="14"/>
        <v>9.2778475300000476E-4</v>
      </c>
      <c r="W23" s="22">
        <f t="shared" si="15"/>
        <v>1.4133338496100463E-3</v>
      </c>
      <c r="X23" s="22">
        <f t="shared" si="16"/>
        <v>1.9156229426836727E-3</v>
      </c>
      <c r="Y23" s="22">
        <f t="shared" si="17"/>
        <v>2.4366229875076076E-3</v>
      </c>
      <c r="Z23" s="22">
        <f t="shared" si="18"/>
        <v>2.9792974646023823E-3</v>
      </c>
      <c r="AA23" s="22">
        <f t="shared" si="19"/>
        <v>3.5436111822373445E-3</v>
      </c>
      <c r="AB23" s="22">
        <f t="shared" si="20"/>
        <v>0.96109903846153821</v>
      </c>
      <c r="AC23" s="21">
        <f t="shared" si="21"/>
        <v>50760.442511630157</v>
      </c>
      <c r="AD23" s="21">
        <f>SUM(AC23:$AC$116)</f>
        <v>1164351.2828691751</v>
      </c>
      <c r="AE23" s="37">
        <f t="shared" si="22"/>
        <v>0.98217039262820505</v>
      </c>
    </row>
    <row r="24" spans="1:31" x14ac:dyDescent="0.2">
      <c r="A24" s="76">
        <v>18</v>
      </c>
      <c r="B24" s="73">
        <v>76169.803229600002</v>
      </c>
      <c r="C24" s="21">
        <f t="shared" si="0"/>
        <v>1172.1132715999993</v>
      </c>
      <c r="D24" s="22">
        <f t="shared" si="1"/>
        <v>0.98461183800006835</v>
      </c>
      <c r="E24" s="22">
        <f t="shared" si="2"/>
        <v>1.5388161999931616E-2</v>
      </c>
      <c r="F24" s="22">
        <f t="shared" si="3"/>
        <v>3.0599699085138984E-2</v>
      </c>
      <c r="G24" s="22">
        <f t="shared" si="4"/>
        <v>4.5639787709850159E-2</v>
      </c>
      <c r="H24" s="22">
        <f t="shared" si="5"/>
        <v>6.0513666266224495E-2</v>
      </c>
      <c r="I24" s="22">
        <f t="shared" si="6"/>
        <v>7.5226636676846342E-2</v>
      </c>
      <c r="J24" s="22">
        <f t="shared" si="7"/>
        <v>8.9784072172086102E-2</v>
      </c>
      <c r="K24" s="22">
        <f t="shared" si="8"/>
        <v>0.10419142316513087</v>
      </c>
      <c r="L24" s="22">
        <f t="shared" si="9"/>
        <v>0.94674215192314282</v>
      </c>
      <c r="M24" s="21">
        <f t="shared" si="10"/>
        <v>37599.556846029191</v>
      </c>
      <c r="N24" s="21">
        <f>SUM(M24:$M$121)</f>
        <v>660252.14642551763</v>
      </c>
      <c r="O24" s="37">
        <f t="shared" si="23"/>
        <v>0.9755901529647738</v>
      </c>
      <c r="Q24" s="76">
        <v>18</v>
      </c>
      <c r="R24" s="35">
        <v>98831.104658017372</v>
      </c>
      <c r="S24" s="41">
        <f t="shared" si="11"/>
        <v>46.549450293925474</v>
      </c>
      <c r="T24" s="37">
        <f t="shared" si="12"/>
        <v>0.999529</v>
      </c>
      <c r="U24" s="74">
        <f t="shared" si="13"/>
        <v>4.709999999999992E-4</v>
      </c>
      <c r="V24" s="22">
        <f t="shared" si="14"/>
        <v>9.5677109399999228E-4</v>
      </c>
      <c r="W24" s="22">
        <f t="shared" si="15"/>
        <v>1.4592898381396906E-3</v>
      </c>
      <c r="X24" s="22">
        <f t="shared" si="16"/>
        <v>1.9805280888441977E-3</v>
      </c>
      <c r="Y24" s="22">
        <f t="shared" si="17"/>
        <v>2.5234506815638453E-3</v>
      </c>
      <c r="Z24" s="22">
        <f t="shared" si="18"/>
        <v>3.0880224084780072E-3</v>
      </c>
      <c r="AA24" s="22">
        <f t="shared" si="19"/>
        <v>3.6771973872346746E-3</v>
      </c>
      <c r="AB24" s="22">
        <f t="shared" si="20"/>
        <v>0.96108557692307695</v>
      </c>
      <c r="AC24" s="21">
        <f t="shared" si="21"/>
        <v>48785.812489809934</v>
      </c>
      <c r="AD24" s="21">
        <f>SUM(AC24:$AC$116)</f>
        <v>1113590.8403575451</v>
      </c>
      <c r="AE24" s="37">
        <f t="shared" si="22"/>
        <v>0.98216422275641024</v>
      </c>
    </row>
    <row r="25" spans="1:31" x14ac:dyDescent="0.2">
      <c r="A25" s="76">
        <v>19</v>
      </c>
      <c r="B25" s="73">
        <v>74997.689958000003</v>
      </c>
      <c r="C25" s="21">
        <f t="shared" si="0"/>
        <v>1158.6597866000084</v>
      </c>
      <c r="D25" s="22">
        <f t="shared" si="1"/>
        <v>0.9845507269990732</v>
      </c>
      <c r="E25" s="22">
        <f t="shared" si="2"/>
        <v>1.54492730009268E-2</v>
      </c>
      <c r="F25" s="22">
        <f t="shared" si="3"/>
        <v>3.0724418031947778E-2</v>
      </c>
      <c r="G25" s="22">
        <f t="shared" si="4"/>
        <v>4.5830755354263515E-2</v>
      </c>
      <c r="H25" s="22">
        <f t="shared" si="5"/>
        <v>6.077366975239492E-2</v>
      </c>
      <c r="I25" s="22">
        <f t="shared" si="6"/>
        <v>7.5558618433093958E-2</v>
      </c>
      <c r="J25" s="22">
        <f t="shared" si="7"/>
        <v>9.0191136992193138E-2</v>
      </c>
      <c r="K25" s="22">
        <f t="shared" si="8"/>
        <v>0.104676840766648</v>
      </c>
      <c r="L25" s="22">
        <f t="shared" si="9"/>
        <v>0.94668339134526236</v>
      </c>
      <c r="M25" s="21">
        <f t="shared" si="10"/>
        <v>35597.085359766214</v>
      </c>
      <c r="N25" s="21">
        <f>SUM(M25:$M$121)</f>
        <v>622652.58957948838</v>
      </c>
      <c r="O25" s="37">
        <f t="shared" si="23"/>
        <v>0.97556322103324522</v>
      </c>
      <c r="Q25" s="76">
        <v>19</v>
      </c>
      <c r="R25" s="35">
        <v>98784.555207723446</v>
      </c>
      <c r="S25" s="41">
        <f t="shared" si="11"/>
        <v>48.009293830953538</v>
      </c>
      <c r="T25" s="37">
        <f t="shared" si="12"/>
        <v>0.99951400000000001</v>
      </c>
      <c r="U25" s="74">
        <f t="shared" si="13"/>
        <v>4.8599999999998644E-4</v>
      </c>
      <c r="V25" s="22">
        <f t="shared" si="14"/>
        <v>9.8875554199997964E-4</v>
      </c>
      <c r="W25" s="22">
        <f t="shared" si="15"/>
        <v>1.5102394116070716E-3</v>
      </c>
      <c r="X25" s="22">
        <f t="shared" si="16"/>
        <v>2.0534178413671362E-3</v>
      </c>
      <c r="Y25" s="22">
        <f t="shared" si="17"/>
        <v>2.6182556068688498E-3</v>
      </c>
      <c r="Z25" s="22">
        <f t="shared" si="18"/>
        <v>3.2077082178052683E-3</v>
      </c>
      <c r="AA25" s="22">
        <f t="shared" si="19"/>
        <v>3.8247226464184843E-3</v>
      </c>
      <c r="AB25" s="22">
        <f t="shared" si="20"/>
        <v>0.9610711538461536</v>
      </c>
      <c r="AC25" s="21">
        <f t="shared" si="21"/>
        <v>46887.340742430031</v>
      </c>
      <c r="AD25" s="21">
        <f>SUM(AC25:$AC$116)</f>
        <v>1064805.0278677349</v>
      </c>
      <c r="AE25" s="37">
        <f t="shared" si="22"/>
        <v>0.98215761217948705</v>
      </c>
    </row>
    <row r="26" spans="1:31" x14ac:dyDescent="0.2">
      <c r="A26" s="76">
        <v>20</v>
      </c>
      <c r="B26" s="73">
        <v>73839.030171399994</v>
      </c>
      <c r="C26" s="21">
        <f t="shared" si="0"/>
        <v>1145.6005910999957</v>
      </c>
      <c r="D26" s="22">
        <f t="shared" si="1"/>
        <v>0.98448516200116998</v>
      </c>
      <c r="E26" s="22">
        <f t="shared" si="2"/>
        <v>1.5514837998830057E-2</v>
      </c>
      <c r="F26" s="22">
        <f t="shared" si="3"/>
        <v>3.0858219409313704E-2</v>
      </c>
      <c r="G26" s="22">
        <f t="shared" si="4"/>
        <v>4.603561351238613E-2</v>
      </c>
      <c r="H26" s="22">
        <f t="shared" si="5"/>
        <v>6.1052563147641389E-2</v>
      </c>
      <c r="I26" s="22">
        <f t="shared" si="6"/>
        <v>7.5914690773811896E-2</v>
      </c>
      <c r="J26" s="22">
        <f t="shared" si="7"/>
        <v>9.0627699842026718E-2</v>
      </c>
      <c r="K26" s="22">
        <f t="shared" si="8"/>
        <v>0.10519738274824522</v>
      </c>
      <c r="L26" s="22">
        <f t="shared" si="9"/>
        <v>0.94662034807804807</v>
      </c>
      <c r="M26" s="21">
        <f t="shared" si="10"/>
        <v>33699.169490390268</v>
      </c>
      <c r="N26" s="21">
        <f>SUM(M26:$M$121)</f>
        <v>587055.50421972224</v>
      </c>
      <c r="O26" s="37">
        <f t="shared" si="23"/>
        <v>0.97553432620243874</v>
      </c>
      <c r="Q26" s="76">
        <v>20</v>
      </c>
      <c r="R26" s="35">
        <v>98736.545913892493</v>
      </c>
      <c r="S26" s="41">
        <f t="shared" si="11"/>
        <v>49.664482594685978</v>
      </c>
      <c r="T26" s="37">
        <f t="shared" si="12"/>
        <v>0.99949699999999997</v>
      </c>
      <c r="U26" s="74">
        <f t="shared" si="13"/>
        <v>5.030000000000312E-4</v>
      </c>
      <c r="V26" s="22">
        <f t="shared" si="14"/>
        <v>1.0247374339999963E-3</v>
      </c>
      <c r="W26" s="22">
        <f t="shared" si="15"/>
        <v>1.568179976835879E-3</v>
      </c>
      <c r="X26" s="22">
        <f t="shared" si="16"/>
        <v>2.1332923869689172E-3</v>
      </c>
      <c r="Y26" s="22">
        <f t="shared" si="17"/>
        <v>2.7230316111682964E-3</v>
      </c>
      <c r="Z26" s="22">
        <f t="shared" si="18"/>
        <v>3.3403460546010209E-3</v>
      </c>
      <c r="AA26" s="22">
        <f t="shared" si="19"/>
        <v>3.9881748296655114E-3</v>
      </c>
      <c r="AB26" s="22">
        <f t="shared" si="20"/>
        <v>0.96105480769230767</v>
      </c>
      <c r="AC26" s="21">
        <f t="shared" si="21"/>
        <v>45062.070668105</v>
      </c>
      <c r="AD26" s="21">
        <f>SUM(AC26:$AC$116)</f>
        <v>1017917.6871253053</v>
      </c>
      <c r="AE26" s="37">
        <f t="shared" si="22"/>
        <v>0.98215012019230763</v>
      </c>
    </row>
    <row r="27" spans="1:31" x14ac:dyDescent="0.2">
      <c r="A27" s="76">
        <v>21</v>
      </c>
      <c r="B27" s="73">
        <v>72693.429580299999</v>
      </c>
      <c r="C27" s="21">
        <f t="shared" si="0"/>
        <v>1132.9404028999998</v>
      </c>
      <c r="D27" s="22">
        <f t="shared" si="1"/>
        <v>0.98441481700009059</v>
      </c>
      <c r="E27" s="22">
        <f t="shared" si="2"/>
        <v>1.558518299990936E-2</v>
      </c>
      <c r="F27" s="22">
        <f t="shared" si="3"/>
        <v>3.1001762841723565E-2</v>
      </c>
      <c r="G27" s="22">
        <f t="shared" si="4"/>
        <v>4.6255369716539436E-2</v>
      </c>
      <c r="H27" s="22">
        <f t="shared" si="5"/>
        <v>6.135171468933736E-2</v>
      </c>
      <c r="I27" s="22">
        <f t="shared" si="6"/>
        <v>7.6296591093881219E-2</v>
      </c>
      <c r="J27" s="22">
        <f t="shared" si="7"/>
        <v>9.1095882610477158E-2</v>
      </c>
      <c r="K27" s="22">
        <f t="shared" si="8"/>
        <v>0.10575556894461594</v>
      </c>
      <c r="L27" s="22">
        <f t="shared" si="9"/>
        <v>0.94655270865393304</v>
      </c>
      <c r="M27" s="21">
        <f t="shared" si="10"/>
        <v>31900.319552934372</v>
      </c>
      <c r="N27" s="21">
        <f>SUM(M27:$M$121)</f>
        <v>553356.33472933189</v>
      </c>
      <c r="O27" s="37">
        <f t="shared" si="23"/>
        <v>0.97550332479971935</v>
      </c>
      <c r="Q27" s="76">
        <v>21</v>
      </c>
      <c r="R27" s="35">
        <v>98686.881431297807</v>
      </c>
      <c r="S27" s="41">
        <f t="shared" si="11"/>
        <v>51.514552107139025</v>
      </c>
      <c r="T27" s="37">
        <f t="shared" si="12"/>
        <v>0.99947799999999998</v>
      </c>
      <c r="U27" s="74">
        <f t="shared" si="13"/>
        <v>5.2200000000002245E-4</v>
      </c>
      <c r="V27" s="22">
        <f t="shared" si="14"/>
        <v>1.0657160319999946E-3</v>
      </c>
      <c r="W27" s="22">
        <f t="shared" si="15"/>
        <v>1.6311128367258098E-3</v>
      </c>
      <c r="X27" s="22">
        <f t="shared" si="16"/>
        <v>2.2211488490393831E-3</v>
      </c>
      <c r="Y27" s="22">
        <f t="shared" si="17"/>
        <v>2.8387739579018652E-3</v>
      </c>
      <c r="Z27" s="22">
        <f t="shared" si="18"/>
        <v>3.4869287548292102E-3</v>
      </c>
      <c r="AA27" s="22">
        <f t="shared" si="19"/>
        <v>4.1685436955609433E-3</v>
      </c>
      <c r="AB27" s="22">
        <f t="shared" si="20"/>
        <v>0.96103653846153825</v>
      </c>
      <c r="AC27" s="21">
        <f t="shared" si="21"/>
        <v>43307.119660152828</v>
      </c>
      <c r="AD27" s="21">
        <f>SUM(AC27:$AC$116)</f>
        <v>972855.61645720026</v>
      </c>
      <c r="AE27" s="37">
        <f t="shared" si="22"/>
        <v>0.98214174679487165</v>
      </c>
    </row>
    <row r="28" spans="1:31" x14ac:dyDescent="0.2">
      <c r="A28" s="76">
        <v>22</v>
      </c>
      <c r="B28" s="73">
        <v>71560.489177399999</v>
      </c>
      <c r="C28" s="21">
        <f t="shared" si="0"/>
        <v>1120.6840610999934</v>
      </c>
      <c r="D28" s="22">
        <f t="shared" si="1"/>
        <v>0.98433934599969275</v>
      </c>
      <c r="E28" s="22">
        <f t="shared" si="2"/>
        <v>1.5660654000307257E-2</v>
      </c>
      <c r="F28" s="22">
        <f t="shared" si="3"/>
        <v>3.1155754857585864E-2</v>
      </c>
      <c r="G28" s="22">
        <f t="shared" si="4"/>
        <v>4.6491104053977057E-2</v>
      </c>
      <c r="H28" s="22">
        <f t="shared" si="5"/>
        <v>6.167258664287889E-2</v>
      </c>
      <c r="I28" s="22">
        <f t="shared" si="6"/>
        <v>7.6706179454591503E-2</v>
      </c>
      <c r="J28" s="22">
        <f t="shared" si="7"/>
        <v>9.1597956864863286E-2</v>
      </c>
      <c r="K28" s="22">
        <f t="shared" si="8"/>
        <v>0.10635409506540378</v>
      </c>
      <c r="L28" s="22">
        <f t="shared" si="9"/>
        <v>0.94648014038431993</v>
      </c>
      <c r="M28" s="21">
        <f t="shared" si="10"/>
        <v>30195.333879756054</v>
      </c>
      <c r="N28" s="21">
        <f>SUM(M28:$M$121)</f>
        <v>521456.0151763974</v>
      </c>
      <c r="O28" s="37">
        <f t="shared" si="23"/>
        <v>0.97547006434281336</v>
      </c>
      <c r="Q28" s="76">
        <v>22</v>
      </c>
      <c r="R28" s="35">
        <v>98635.366879190668</v>
      </c>
      <c r="S28" s="41">
        <f t="shared" si="11"/>
        <v>53.657639582277625</v>
      </c>
      <c r="T28" s="37">
        <f t="shared" si="12"/>
        <v>0.99945600000000001</v>
      </c>
      <c r="U28" s="74">
        <f t="shared" si="13"/>
        <v>5.4399999999998894E-4</v>
      </c>
      <c r="V28" s="22">
        <f t="shared" si="14"/>
        <v>1.109692095999906E-3</v>
      </c>
      <c r="W28" s="22">
        <f t="shared" si="15"/>
        <v>1.7000362679712481E-3</v>
      </c>
      <c r="X28" s="22">
        <f t="shared" si="16"/>
        <v>2.3179839455214116E-3</v>
      </c>
      <c r="Y28" s="22">
        <f t="shared" si="17"/>
        <v>2.9664772559568038E-3</v>
      </c>
      <c r="Z28" s="22">
        <f t="shared" si="18"/>
        <v>3.6484481855137657E-3</v>
      </c>
      <c r="AA28" s="22">
        <f t="shared" si="19"/>
        <v>4.3678140059238623E-3</v>
      </c>
      <c r="AB28" s="22">
        <f t="shared" si="20"/>
        <v>0.9610153846153846</v>
      </c>
      <c r="AC28" s="21">
        <f t="shared" si="21"/>
        <v>41619.724368932904</v>
      </c>
      <c r="AD28" s="21">
        <f>SUM(AC28:$AC$116)</f>
        <v>929548.49679704744</v>
      </c>
      <c r="AE28" s="37">
        <f t="shared" si="22"/>
        <v>0.98213205128205128</v>
      </c>
    </row>
    <row r="29" spans="1:31" x14ac:dyDescent="0.2">
      <c r="A29" s="76">
        <v>23</v>
      </c>
      <c r="B29" s="73">
        <v>70439.805116300005</v>
      </c>
      <c r="C29" s="21">
        <f t="shared" si="0"/>
        <v>1108.8369972000073</v>
      </c>
      <c r="D29" s="22">
        <f t="shared" si="1"/>
        <v>0.98425837500019686</v>
      </c>
      <c r="E29" s="22">
        <f t="shared" si="2"/>
        <v>1.5741624999803111E-2</v>
      </c>
      <c r="F29" s="22">
        <f t="shared" si="3"/>
        <v>3.132095671981746E-2</v>
      </c>
      <c r="G29" s="22">
        <f t="shared" si="4"/>
        <v>4.6743973843534639E-2</v>
      </c>
      <c r="H29" s="22">
        <f t="shared" si="5"/>
        <v>6.201674829150159E-2</v>
      </c>
      <c r="I29" s="22">
        <f t="shared" si="6"/>
        <v>7.7145451081643265E-2</v>
      </c>
      <c r="J29" s="22">
        <f t="shared" si="7"/>
        <v>9.2136356667718564E-2</v>
      </c>
      <c r="K29" s="22">
        <f t="shared" si="8"/>
        <v>0.10699584662615678</v>
      </c>
      <c r="L29" s="22">
        <f t="shared" si="9"/>
        <v>0.94640228365403545</v>
      </c>
      <c r="M29" s="21">
        <f t="shared" si="10"/>
        <v>28579.283849462921</v>
      </c>
      <c r="N29" s="21">
        <f>SUM(M29:$M$121)</f>
        <v>491260.68129664136</v>
      </c>
      <c r="O29" s="37">
        <f t="shared" si="23"/>
        <v>0.97543438000809957</v>
      </c>
      <c r="Q29" s="76">
        <v>23</v>
      </c>
      <c r="R29" s="35">
        <v>98581.70923960839</v>
      </c>
      <c r="S29" s="41">
        <f t="shared" si="11"/>
        <v>55.797247429611161</v>
      </c>
      <c r="T29" s="37">
        <f t="shared" si="12"/>
        <v>0.99943400000000004</v>
      </c>
      <c r="U29" s="74">
        <f t="shared" si="13"/>
        <v>5.6599999999995543E-4</v>
      </c>
      <c r="V29" s="22">
        <f t="shared" si="14"/>
        <v>1.1566654940000053E-3</v>
      </c>
      <c r="W29" s="22">
        <f t="shared" si="15"/>
        <v>1.774949518059257E-3</v>
      </c>
      <c r="X29" s="22">
        <f t="shared" si="16"/>
        <v>2.4237958008724997E-3</v>
      </c>
      <c r="Y29" s="22">
        <f t="shared" si="17"/>
        <v>3.1061379245447391E-3</v>
      </c>
      <c r="Z29" s="22">
        <f t="shared" si="18"/>
        <v>3.8258952929632554E-3</v>
      </c>
      <c r="AA29" s="22">
        <f t="shared" si="19"/>
        <v>4.5859761348546546E-3</v>
      </c>
      <c r="AB29" s="22">
        <f t="shared" si="20"/>
        <v>0.96099423076923085</v>
      </c>
      <c r="AC29" s="21">
        <f t="shared" si="21"/>
        <v>39997.195421996352</v>
      </c>
      <c r="AD29" s="21">
        <f>SUM(AC29:$AC$116)</f>
        <v>887928.77242811443</v>
      </c>
      <c r="AE29" s="37">
        <f t="shared" si="22"/>
        <v>0.98212235576923079</v>
      </c>
    </row>
    <row r="30" spans="1:31" x14ac:dyDescent="0.2">
      <c r="A30" s="76">
        <v>24</v>
      </c>
      <c r="B30" s="73">
        <v>69330.968119099998</v>
      </c>
      <c r="C30" s="21">
        <f t="shared" si="0"/>
        <v>1097.4050902000017</v>
      </c>
      <c r="D30" s="22">
        <f t="shared" si="1"/>
        <v>0.98417150200016201</v>
      </c>
      <c r="E30" s="22">
        <f t="shared" si="2"/>
        <v>1.5828497999837932E-2</v>
      </c>
      <c r="F30" s="22">
        <f t="shared" si="3"/>
        <v>3.1498181403562177E-2</v>
      </c>
      <c r="G30" s="22">
        <f t="shared" si="4"/>
        <v>4.7015219242294203E-2</v>
      </c>
      <c r="H30" s="22">
        <f t="shared" si="5"/>
        <v>6.2385881229436196E-2</v>
      </c>
      <c r="I30" s="22">
        <f t="shared" si="6"/>
        <v>7.7616542168513589E-2</v>
      </c>
      <c r="J30" s="22">
        <f t="shared" si="7"/>
        <v>9.2713685698976561E-2</v>
      </c>
      <c r="K30" s="22">
        <f t="shared" si="8"/>
        <v>0.10768390988388973</v>
      </c>
      <c r="L30" s="22">
        <f t="shared" si="9"/>
        <v>0.94631875192323267</v>
      </c>
      <c r="M30" s="21">
        <f t="shared" si="10"/>
        <v>27047.499500328602</v>
      </c>
      <c r="N30" s="21">
        <f>SUM(M30:$M$121)</f>
        <v>462681.39744717837</v>
      </c>
      <c r="O30" s="37">
        <f t="shared" si="23"/>
        <v>0.97539609463148169</v>
      </c>
      <c r="Q30" s="76">
        <v>24</v>
      </c>
      <c r="R30" s="35">
        <v>98525.911992178779</v>
      </c>
      <c r="S30" s="41">
        <f t="shared" si="11"/>
        <v>58.228813987385365</v>
      </c>
      <c r="T30" s="37">
        <f t="shared" si="12"/>
        <v>0.99940899999999988</v>
      </c>
      <c r="U30" s="74">
        <f t="shared" si="13"/>
        <v>5.9100000000011921E-4</v>
      </c>
      <c r="V30" s="22">
        <f t="shared" si="14"/>
        <v>1.209634171000116E-3</v>
      </c>
      <c r="W30" s="22">
        <f t="shared" si="15"/>
        <v>1.8588479087889469E-3</v>
      </c>
      <c r="X30" s="22">
        <f t="shared" si="16"/>
        <v>2.5415764568193716E-3</v>
      </c>
      <c r="Y30" s="22">
        <f t="shared" si="17"/>
        <v>3.2617414386175857E-3</v>
      </c>
      <c r="Z30" s="22">
        <f t="shared" si="18"/>
        <v>4.0222527298998511E-3</v>
      </c>
      <c r="AA30" s="22">
        <f t="shared" si="19"/>
        <v>4.8279987274412565E-3</v>
      </c>
      <c r="AB30" s="22">
        <f t="shared" si="20"/>
        <v>0.96097019230769221</v>
      </c>
      <c r="AC30" s="21">
        <f t="shared" si="21"/>
        <v>38437.074047487986</v>
      </c>
      <c r="AD30" s="21">
        <f>SUM(AC30:$AC$116)</f>
        <v>847931.57700611814</v>
      </c>
      <c r="AE30" s="37">
        <f t="shared" si="22"/>
        <v>0.98211133814102558</v>
      </c>
    </row>
    <row r="31" spans="1:31" x14ac:dyDescent="0.2">
      <c r="A31" s="76">
        <v>25</v>
      </c>
      <c r="B31" s="73">
        <v>68233.563028899996</v>
      </c>
      <c r="C31" s="21">
        <f t="shared" si="0"/>
        <v>1086.394320499996</v>
      </c>
      <c r="D31" s="22">
        <f t="shared" si="1"/>
        <v>0.98407829999966645</v>
      </c>
      <c r="E31" s="22">
        <f t="shared" si="2"/>
        <v>1.5921700000333543E-2</v>
      </c>
      <c r="F31" s="22">
        <f t="shared" si="3"/>
        <v>3.1688299426547648E-2</v>
      </c>
      <c r="G31" s="22">
        <f t="shared" si="4"/>
        <v>4.7306168828276637E-2</v>
      </c>
      <c r="H31" s="22">
        <f t="shared" si="5"/>
        <v>6.2781785535449788E-2</v>
      </c>
      <c r="I31" s="22">
        <f t="shared" si="6"/>
        <v>7.812173746433676E-2</v>
      </c>
      <c r="J31" s="22">
        <f t="shared" si="7"/>
        <v>9.3332728795104528E-2</v>
      </c>
      <c r="K31" s="22">
        <f t="shared" si="8"/>
        <v>0.1084215861637859</v>
      </c>
      <c r="L31" s="22">
        <f t="shared" si="9"/>
        <v>0.94622913461506364</v>
      </c>
      <c r="M31" s="21">
        <f t="shared" si="10"/>
        <v>25595.555969795223</v>
      </c>
      <c r="N31" s="21">
        <f>SUM(M31:$M$121)</f>
        <v>435633.89794684981</v>
      </c>
      <c r="O31" s="37">
        <f t="shared" si="23"/>
        <v>0.97535502003190422</v>
      </c>
      <c r="Q31" s="76">
        <v>25</v>
      </c>
      <c r="R31" s="35">
        <v>98467.683178191393</v>
      </c>
      <c r="S31" s="41">
        <f t="shared" si="11"/>
        <v>60.951495887304191</v>
      </c>
      <c r="T31" s="37">
        <f t="shared" si="12"/>
        <v>0.99938099999999996</v>
      </c>
      <c r="U31" s="74">
        <f t="shared" si="13"/>
        <v>6.1900000000003619E-4</v>
      </c>
      <c r="V31" s="22">
        <f t="shared" si="14"/>
        <v>1.2685976500000187E-3</v>
      </c>
      <c r="W31" s="22">
        <f t="shared" si="15"/>
        <v>1.951729929207455E-3</v>
      </c>
      <c r="X31" s="22">
        <f t="shared" si="16"/>
        <v>2.6723207801986051E-3</v>
      </c>
      <c r="Y31" s="22">
        <f t="shared" si="17"/>
        <v>3.4332817994432436E-3</v>
      </c>
      <c r="Z31" s="22">
        <f t="shared" si="18"/>
        <v>4.2395042744673888E-3</v>
      </c>
      <c r="AA31" s="22">
        <f t="shared" si="19"/>
        <v>5.0958583007913354E-3</v>
      </c>
      <c r="AB31" s="22">
        <f t="shared" si="20"/>
        <v>0.96094326923076889</v>
      </c>
      <c r="AC31" s="21">
        <f t="shared" si="21"/>
        <v>36936.882439159534</v>
      </c>
      <c r="AD31" s="21">
        <f>SUM(AC31:$AC$116)</f>
        <v>809494.5029586301</v>
      </c>
      <c r="AE31" s="37">
        <f t="shared" si="22"/>
        <v>0.98209899839743575</v>
      </c>
    </row>
    <row r="32" spans="1:31" x14ac:dyDescent="0.2">
      <c r="A32" s="76">
        <v>26</v>
      </c>
      <c r="B32" s="73">
        <v>67147.1687084</v>
      </c>
      <c r="C32" s="21">
        <f t="shared" si="0"/>
        <v>1075.8112556999986</v>
      </c>
      <c r="D32" s="22">
        <f t="shared" si="1"/>
        <v>0.98397830800026842</v>
      </c>
      <c r="E32" s="22">
        <f t="shared" si="2"/>
        <v>1.6021691999731573E-2</v>
      </c>
      <c r="F32" s="22">
        <f t="shared" si="3"/>
        <v>3.1892247626996481E-2</v>
      </c>
      <c r="G32" s="22">
        <f t="shared" si="4"/>
        <v>4.7618249010401022E-2</v>
      </c>
      <c r="H32" s="22">
        <f t="shared" si="5"/>
        <v>6.3206390654101705E-2</v>
      </c>
      <c r="I32" s="22">
        <f t="shared" si="6"/>
        <v>7.8663485207221037E-2</v>
      </c>
      <c r="J32" s="22">
        <f t="shared" si="7"/>
        <v>9.3996469755997791E-2</v>
      </c>
      <c r="K32" s="22">
        <f t="shared" si="8"/>
        <v>0.1092124076526047</v>
      </c>
      <c r="L32" s="22">
        <f t="shared" si="9"/>
        <v>0.94613298846179661</v>
      </c>
      <c r="M32" s="21">
        <f t="shared" si="10"/>
        <v>24219.260775290761</v>
      </c>
      <c r="N32" s="21">
        <f>SUM(M32:$M$121)</f>
        <v>410038.34197705449</v>
      </c>
      <c r="O32" s="37">
        <f t="shared" si="23"/>
        <v>0.97531095304499016</v>
      </c>
      <c r="Q32" s="76">
        <v>26</v>
      </c>
      <c r="R32" s="35">
        <v>98406.731682304089</v>
      </c>
      <c r="S32" s="41">
        <f t="shared" si="11"/>
        <v>63.964375593495788</v>
      </c>
      <c r="T32" s="37">
        <f t="shared" si="12"/>
        <v>0.99935000000000007</v>
      </c>
      <c r="U32" s="74">
        <f t="shared" si="13"/>
        <v>6.4999999999992841E-4</v>
      </c>
      <c r="V32" s="22">
        <f t="shared" si="14"/>
        <v>1.3335554000000174E-3</v>
      </c>
      <c r="W32" s="22">
        <f t="shared" si="15"/>
        <v>2.054592573001255E-3</v>
      </c>
      <c r="X32" s="22">
        <f t="shared" si="16"/>
        <v>2.8160249188679855E-3</v>
      </c>
      <c r="Y32" s="22">
        <f t="shared" si="17"/>
        <v>3.6227467547085158E-3</v>
      </c>
      <c r="Z32" s="22">
        <f t="shared" si="18"/>
        <v>4.4796311924994552E-3</v>
      </c>
      <c r="AA32" s="22">
        <f t="shared" si="19"/>
        <v>5.3915278503271795E-3</v>
      </c>
      <c r="AB32" s="22">
        <f t="shared" si="20"/>
        <v>0.96091346153846147</v>
      </c>
      <c r="AC32" s="21">
        <f t="shared" si="21"/>
        <v>35494.24856627854</v>
      </c>
      <c r="AD32" s="21">
        <f>SUM(AC32:$AC$116)</f>
        <v>772557.62051947054</v>
      </c>
      <c r="AE32" s="37">
        <f t="shared" si="22"/>
        <v>0.98208533653846153</v>
      </c>
    </row>
    <row r="33" spans="1:31" x14ac:dyDescent="0.2">
      <c r="A33" s="76">
        <v>27</v>
      </c>
      <c r="B33" s="73">
        <v>66071.357452700002</v>
      </c>
      <c r="C33" s="21">
        <f t="shared" si="0"/>
        <v>1065.6628762000037</v>
      </c>
      <c r="D33" s="22">
        <f t="shared" si="1"/>
        <v>0.98387103099912998</v>
      </c>
      <c r="E33" s="22">
        <f t="shared" si="2"/>
        <v>1.6128969000870064E-2</v>
      </c>
      <c r="F33" s="22">
        <f t="shared" si="3"/>
        <v>3.2111030043825754E-2</v>
      </c>
      <c r="G33" s="22">
        <f t="shared" si="4"/>
        <v>4.7952986636731081E-2</v>
      </c>
      <c r="H33" s="22">
        <f t="shared" si="5"/>
        <v>6.3661762356119311E-2</v>
      </c>
      <c r="I33" s="22">
        <f t="shared" si="6"/>
        <v>7.9244407241795559E-2</v>
      </c>
      <c r="J33" s="22">
        <f t="shared" si="7"/>
        <v>9.4708099655432351E-2</v>
      </c>
      <c r="K33" s="22">
        <f t="shared" si="8"/>
        <v>0.11006015105268339</v>
      </c>
      <c r="L33" s="22">
        <f t="shared" si="9"/>
        <v>0.94602983749916314</v>
      </c>
      <c r="M33" s="21">
        <f t="shared" si="10"/>
        <v>22914.641575661415</v>
      </c>
      <c r="N33" s="21">
        <f>SUM(M33:$M$121)</f>
        <v>385819.08120176371</v>
      </c>
      <c r="O33" s="37">
        <f t="shared" si="23"/>
        <v>0.97526367552044979</v>
      </c>
      <c r="Q33" s="76">
        <v>27</v>
      </c>
      <c r="R33" s="35">
        <v>98342.767306710593</v>
      </c>
      <c r="S33" s="41">
        <f t="shared" si="11"/>
        <v>67.266452837793622</v>
      </c>
      <c r="T33" s="37">
        <f t="shared" si="12"/>
        <v>0.99931599999999998</v>
      </c>
      <c r="U33" s="74">
        <f t="shared" si="13"/>
        <v>6.8400000000001793E-4</v>
      </c>
      <c r="V33" s="22">
        <f t="shared" si="14"/>
        <v>1.4055061520000741E-3</v>
      </c>
      <c r="W33" s="22">
        <f t="shared" si="15"/>
        <v>2.1674337508060283E-3</v>
      </c>
      <c r="X33" s="22">
        <f t="shared" si="16"/>
        <v>2.9746802969015207E-3</v>
      </c>
      <c r="Y33" s="22">
        <f t="shared" si="17"/>
        <v>3.8321220718461738E-3</v>
      </c>
      <c r="Z33" s="22">
        <f t="shared" si="18"/>
        <v>4.7446118480284167E-3</v>
      </c>
      <c r="AA33" s="22">
        <f t="shared" si="19"/>
        <v>5.7179716176410239E-3</v>
      </c>
      <c r="AB33" s="22">
        <f t="shared" si="20"/>
        <v>0.96088076923076904</v>
      </c>
      <c r="AC33" s="21">
        <f t="shared" si="21"/>
        <v>34106.901254529286</v>
      </c>
      <c r="AD33" s="21">
        <f>SUM(AC33:$AC$116)</f>
        <v>737063.37195319193</v>
      </c>
      <c r="AE33" s="37">
        <f t="shared" si="22"/>
        <v>0.98207035256410247</v>
      </c>
    </row>
    <row r="34" spans="1:31" x14ac:dyDescent="0.2">
      <c r="A34" s="76">
        <v>28</v>
      </c>
      <c r="B34" s="73">
        <v>65005.694576499998</v>
      </c>
      <c r="C34" s="21">
        <f t="shared" si="0"/>
        <v>1055.9564679999967</v>
      </c>
      <c r="D34" s="22">
        <f t="shared" si="1"/>
        <v>0.98375593900073899</v>
      </c>
      <c r="E34" s="22">
        <f t="shared" si="2"/>
        <v>1.6244060999261012E-2</v>
      </c>
      <c r="F34" s="22">
        <f t="shared" si="3"/>
        <v>3.2345720763364109E-2</v>
      </c>
      <c r="G34" s="22">
        <f t="shared" si="4"/>
        <v>4.8312016369644772E-2</v>
      </c>
      <c r="H34" s="22">
        <f t="shared" si="5"/>
        <v>6.4150113431870423E-2</v>
      </c>
      <c r="I34" s="22">
        <f t="shared" si="6"/>
        <v>7.986730798930472E-2</v>
      </c>
      <c r="J34" s="22">
        <f t="shared" si="7"/>
        <v>9.5471031357052316E-2</v>
      </c>
      <c r="K34" s="22">
        <f t="shared" si="8"/>
        <v>0.11096885170745902</v>
      </c>
      <c r="L34" s="22">
        <f t="shared" si="9"/>
        <v>0.94591917211609511</v>
      </c>
      <c r="M34" s="21">
        <f t="shared" si="10"/>
        <v>21677.934646174537</v>
      </c>
      <c r="N34" s="21">
        <f>SUM(M34:$M$121)</f>
        <v>362904.43962610234</v>
      </c>
      <c r="O34" s="37">
        <f t="shared" si="23"/>
        <v>0.97521295388654361</v>
      </c>
      <c r="Q34" s="76">
        <v>28</v>
      </c>
      <c r="R34" s="35">
        <v>98275.5008538728</v>
      </c>
      <c r="S34" s="41">
        <f t="shared" si="11"/>
        <v>70.954911616499885</v>
      </c>
      <c r="T34" s="37">
        <f t="shared" si="12"/>
        <v>0.999278</v>
      </c>
      <c r="U34" s="74">
        <f t="shared" si="13"/>
        <v>7.2200000000000042E-4</v>
      </c>
      <c r="V34" s="22">
        <f t="shared" si="14"/>
        <v>1.484449113999968E-3</v>
      </c>
      <c r="W34" s="22">
        <f t="shared" si="15"/>
        <v>2.2922481946666363E-3</v>
      </c>
      <c r="X34" s="22">
        <f t="shared" si="16"/>
        <v>3.1502768612192114E-3</v>
      </c>
      <c r="Y34" s="22">
        <f t="shared" si="17"/>
        <v>4.0633912076143888E-3</v>
      </c>
      <c r="Z34" s="22">
        <f t="shared" si="18"/>
        <v>5.0374172110133212E-3</v>
      </c>
      <c r="AA34" s="22">
        <f t="shared" si="19"/>
        <v>6.0781480726106304E-3</v>
      </c>
      <c r="AB34" s="22">
        <f t="shared" si="20"/>
        <v>0.96084423076923064</v>
      </c>
      <c r="AC34" s="21">
        <f t="shared" si="21"/>
        <v>32772.665513529981</v>
      </c>
      <c r="AD34" s="21">
        <f>SUM(AC34:$AC$116)</f>
        <v>702956.47069866268</v>
      </c>
      <c r="AE34" s="37">
        <f t="shared" si="22"/>
        <v>0.98205360576923073</v>
      </c>
    </row>
    <row r="35" spans="1:31" x14ac:dyDescent="0.2">
      <c r="A35" s="76">
        <v>29</v>
      </c>
      <c r="B35" s="73">
        <v>63949.738108500002</v>
      </c>
      <c r="C35" s="21">
        <f t="shared" si="0"/>
        <v>1046.6995768000052</v>
      </c>
      <c r="D35" s="22">
        <f t="shared" si="1"/>
        <v>0.98363246499893198</v>
      </c>
      <c r="E35" s="22">
        <f t="shared" si="2"/>
        <v>1.6367535001067988E-2</v>
      </c>
      <c r="F35" s="22">
        <f t="shared" si="3"/>
        <v>3.2597470672407973E-2</v>
      </c>
      <c r="G35" s="22">
        <f t="shared" si="4"/>
        <v>4.8697090948462807E-2</v>
      </c>
      <c r="H35" s="22">
        <f t="shared" si="5"/>
        <v>6.4673812342794831E-2</v>
      </c>
      <c r="I35" s="22">
        <f t="shared" si="6"/>
        <v>8.0535188878521013E-2</v>
      </c>
      <c r="J35" s="22">
        <f t="shared" si="7"/>
        <v>9.6288913695825581E-2</v>
      </c>
      <c r="K35" s="22">
        <f t="shared" si="8"/>
        <v>0.1119428218135031</v>
      </c>
      <c r="L35" s="22">
        <f t="shared" si="9"/>
        <v>0.94580044711435751</v>
      </c>
      <c r="M35" s="21">
        <f t="shared" si="10"/>
        <v>20505.573993696235</v>
      </c>
      <c r="N35" s="21">
        <f>SUM(M35:$M$121)</f>
        <v>341226.50497992779</v>
      </c>
      <c r="O35" s="37">
        <f t="shared" si="23"/>
        <v>0.97515853826074717</v>
      </c>
      <c r="Q35" s="76">
        <v>29</v>
      </c>
      <c r="R35" s="35">
        <v>98204.5459422563</v>
      </c>
      <c r="S35" s="41">
        <f t="shared" si="11"/>
        <v>74.930068553934689</v>
      </c>
      <c r="T35" s="37">
        <f t="shared" si="12"/>
        <v>0.99923700000000004</v>
      </c>
      <c r="U35" s="74">
        <f t="shared" si="13"/>
        <v>7.6299999999995816E-4</v>
      </c>
      <c r="V35" s="22">
        <f t="shared" si="14"/>
        <v>1.5713827329998243E-3</v>
      </c>
      <c r="W35" s="22">
        <f t="shared" si="15"/>
        <v>2.4300313438494329E-3</v>
      </c>
      <c r="X35" s="22">
        <f t="shared" si="16"/>
        <v>3.3438054351385212E-3</v>
      </c>
      <c r="Y35" s="22">
        <f t="shared" si="17"/>
        <v>4.3185351934229349E-3</v>
      </c>
      <c r="Z35" s="22">
        <f t="shared" si="18"/>
        <v>5.3600180056106433E-3</v>
      </c>
      <c r="AA35" s="22">
        <f t="shared" si="19"/>
        <v>6.476004065408247E-3</v>
      </c>
      <c r="AB35" s="22">
        <f t="shared" si="20"/>
        <v>0.96080480769230758</v>
      </c>
      <c r="AC35" s="21">
        <f t="shared" si="21"/>
        <v>31489.426585605008</v>
      </c>
      <c r="AD35" s="21">
        <f>SUM(AC35:$AC$116)</f>
        <v>670183.80518513278</v>
      </c>
      <c r="AE35" s="37">
        <f t="shared" si="22"/>
        <v>0.98203553685897427</v>
      </c>
    </row>
    <row r="36" spans="1:31" x14ac:dyDescent="0.2">
      <c r="A36" s="76">
        <v>30</v>
      </c>
      <c r="B36" s="73">
        <v>62903.038531699996</v>
      </c>
      <c r="C36" s="21">
        <f t="shared" si="0"/>
        <v>1037.9001356999943</v>
      </c>
      <c r="D36" s="22">
        <f t="shared" si="1"/>
        <v>0.98350000000116145</v>
      </c>
      <c r="E36" s="22">
        <f t="shared" si="2"/>
        <v>1.64999999988386E-2</v>
      </c>
      <c r="F36" s="22">
        <f t="shared" si="3"/>
        <v>3.286751616868392E-2</v>
      </c>
      <c r="G36" s="22">
        <f t="shared" si="4"/>
        <v>4.91100884330605E-2</v>
      </c>
      <c r="H36" s="22">
        <f t="shared" si="5"/>
        <v>6.5235396513191227E-2</v>
      </c>
      <c r="I36" s="22">
        <f t="shared" si="6"/>
        <v>8.1251261562258786E-2</v>
      </c>
      <c r="J36" s="22">
        <f t="shared" si="7"/>
        <v>9.7165648972900531E-2</v>
      </c>
      <c r="K36" s="22">
        <f t="shared" si="8"/>
        <v>0.11298666895746728</v>
      </c>
      <c r="L36" s="22">
        <f t="shared" si="9"/>
        <v>0.94567307692419367</v>
      </c>
      <c r="M36" s="21">
        <f t="shared" si="10"/>
        <v>19394.18105157444</v>
      </c>
      <c r="N36" s="21">
        <f>SUM(M36:$M$121)</f>
        <v>320720.93098623148</v>
      </c>
      <c r="O36" s="37">
        <f t="shared" si="23"/>
        <v>0.97510016025692214</v>
      </c>
      <c r="Q36" s="76">
        <v>30</v>
      </c>
      <c r="R36" s="35">
        <v>98129.615873702365</v>
      </c>
      <c r="S36" s="41">
        <f t="shared" si="11"/>
        <v>79.386859241814818</v>
      </c>
      <c r="T36" s="37">
        <f t="shared" si="12"/>
        <v>0.99919100000000005</v>
      </c>
      <c r="U36" s="74">
        <f t="shared" si="13"/>
        <v>8.0899999999994865E-4</v>
      </c>
      <c r="V36" s="22">
        <f t="shared" si="14"/>
        <v>1.6683042599998827E-3</v>
      </c>
      <c r="W36" s="22">
        <f t="shared" si="15"/>
        <v>2.5827760932977772E-3</v>
      </c>
      <c r="X36" s="22">
        <f t="shared" si="16"/>
        <v>3.5582501382785108E-3</v>
      </c>
      <c r="Y36" s="22">
        <f t="shared" si="17"/>
        <v>4.6005282086339005E-3</v>
      </c>
      <c r="Z36" s="22">
        <f t="shared" si="18"/>
        <v>5.7173664159837117E-3</v>
      </c>
      <c r="AA36" s="22">
        <f t="shared" si="19"/>
        <v>6.9144827068189025E-3</v>
      </c>
      <c r="AB36" s="22">
        <f t="shared" si="20"/>
        <v>0.96076057692307715</v>
      </c>
      <c r="AC36" s="21">
        <f t="shared" si="21"/>
        <v>30255.192454923257</v>
      </c>
      <c r="AD36" s="21">
        <f>SUM(AC36:$AC$116)</f>
        <v>638694.37859952776</v>
      </c>
      <c r="AE36" s="37">
        <f t="shared" si="22"/>
        <v>0.98201526442307707</v>
      </c>
    </row>
    <row r="37" spans="1:31" x14ac:dyDescent="0.2">
      <c r="A37" s="76">
        <v>31</v>
      </c>
      <c r="B37" s="73">
        <v>61865.138396000002</v>
      </c>
      <c r="C37" s="21">
        <f t="shared" si="0"/>
        <v>1029.5665003000031</v>
      </c>
      <c r="D37" s="22">
        <f t="shared" si="1"/>
        <v>0.98335788899865173</v>
      </c>
      <c r="E37" s="22">
        <f t="shared" si="2"/>
        <v>1.6642111001348242E-2</v>
      </c>
      <c r="F37" s="22">
        <f t="shared" si="3"/>
        <v>3.3157181936129529E-2</v>
      </c>
      <c r="G37" s="22">
        <f t="shared" si="4"/>
        <v>4.9553021366848068E-2</v>
      </c>
      <c r="H37" s="22">
        <f t="shared" si="5"/>
        <v>6.5837581660746033E-2</v>
      </c>
      <c r="I37" s="22">
        <f t="shared" si="6"/>
        <v>8.2018961844399274E-2</v>
      </c>
      <c r="J37" s="22">
        <f t="shared" si="7"/>
        <v>9.8105408193710983E-2</v>
      </c>
      <c r="K37" s="22">
        <f t="shared" si="8"/>
        <v>0.11410531497584786</v>
      </c>
      <c r="L37" s="22">
        <f t="shared" si="9"/>
        <v>0.94553643172947288</v>
      </c>
      <c r="M37" s="21">
        <f t="shared" si="10"/>
        <v>18340.554869467294</v>
      </c>
      <c r="N37" s="21">
        <f>SUM(M37:$M$121)</f>
        <v>301326.74993465707</v>
      </c>
      <c r="O37" s="37">
        <f t="shared" si="23"/>
        <v>0.97503753120934178</v>
      </c>
      <c r="Q37" s="76">
        <v>31</v>
      </c>
      <c r="R37" s="35">
        <v>98050.22901446055</v>
      </c>
      <c r="S37" s="41">
        <f t="shared" si="11"/>
        <v>84.323196952434955</v>
      </c>
      <c r="T37" s="37">
        <f t="shared" si="12"/>
        <v>0.99914000000000003</v>
      </c>
      <c r="U37" s="74">
        <f t="shared" si="13"/>
        <v>8.599999999999719E-4</v>
      </c>
      <c r="V37" s="22">
        <f t="shared" si="14"/>
        <v>1.775212240000043E-3</v>
      </c>
      <c r="W37" s="22">
        <f t="shared" si="15"/>
        <v>2.7514760824293018E-3</v>
      </c>
      <c r="X37" s="22">
        <f t="shared" si="16"/>
        <v>3.7945980384471102E-3</v>
      </c>
      <c r="Y37" s="22">
        <f t="shared" si="17"/>
        <v>4.9123404994478705E-3</v>
      </c>
      <c r="Z37" s="22">
        <f t="shared" si="18"/>
        <v>6.1104260414865698E-3</v>
      </c>
      <c r="AA37" s="22">
        <f t="shared" si="19"/>
        <v>7.3975130397628264E-3</v>
      </c>
      <c r="AB37" s="22">
        <f t="shared" si="20"/>
        <v>0.96071153846153845</v>
      </c>
      <c r="AC37" s="21">
        <f t="shared" si="21"/>
        <v>29067.996157910799</v>
      </c>
      <c r="AD37" s="21">
        <f>SUM(AC37:$AC$116)</f>
        <v>608439.18614460446</v>
      </c>
      <c r="AE37" s="37">
        <f t="shared" si="22"/>
        <v>0.98199278846153848</v>
      </c>
    </row>
    <row r="38" spans="1:31" x14ac:dyDescent="0.2">
      <c r="A38" s="76">
        <v>32</v>
      </c>
      <c r="B38" s="73">
        <v>60835.571895699999</v>
      </c>
      <c r="C38" s="21">
        <f t="shared" ref="C38:C69" si="24">+B38-B39</f>
        <v>1021.7071490000017</v>
      </c>
      <c r="D38" s="22">
        <f t="shared" ref="D38:D69" si="25">+B39/B38</f>
        <v>0.98320543200034882</v>
      </c>
      <c r="E38" s="22">
        <f t="shared" ref="E38:E69" si="26">+C38/B38</f>
        <v>1.6794567999651178E-2</v>
      </c>
      <c r="F38" s="22">
        <f t="shared" ref="F38:F69" si="27">SUM(C38:C39)/B38</f>
        <v>3.3467886650111522E-2</v>
      </c>
      <c r="G38" s="22">
        <f t="shared" ref="G38:G69" si="28">SUM(C38:C40)/B38</f>
        <v>5.0028042902562457E-2</v>
      </c>
      <c r="H38" s="22">
        <f t="shared" ref="H38:H69" si="29">SUM(C38:C41)/B38</f>
        <v>6.6483272849546096E-2</v>
      </c>
      <c r="I38" s="22">
        <f t="shared" ref="I38:I69" si="30">SUM(C38:C42)/B38</f>
        <v>8.2841962324943966E-2</v>
      </c>
      <c r="J38" s="22">
        <f t="shared" ref="J38:J69" si="31">SUM(C38:C43)/B38</f>
        <v>9.9112647658469388E-2</v>
      </c>
      <c r="K38" s="22">
        <f t="shared" ref="K38:K69" si="32">SUM(C38:C44)/B38</f>
        <v>0.11530401226154675</v>
      </c>
      <c r="L38" s="22">
        <f t="shared" ref="L38:L69" si="33">+M39/M38</f>
        <v>0.94538983846187374</v>
      </c>
      <c r="M38" s="21">
        <f t="shared" ref="M38:M69" si="34">+($B$3^A38)*B38</f>
        <v>17341.662807214714</v>
      </c>
      <c r="N38" s="21">
        <f>SUM(M38:$M$121)</f>
        <v>282986.19506518968</v>
      </c>
      <c r="O38" s="37">
        <f t="shared" si="23"/>
        <v>0.9749703426283588</v>
      </c>
      <c r="Q38" s="76">
        <v>32</v>
      </c>
      <c r="R38" s="35">
        <v>97965.905817508115</v>
      </c>
      <c r="S38" s="41">
        <f t="shared" ref="S38:S69" si="35">+R38-R39</f>
        <v>89.736769728842773</v>
      </c>
      <c r="T38" s="37">
        <f t="shared" ref="T38:T69" si="36">+R39/R38</f>
        <v>0.99908399999999997</v>
      </c>
      <c r="U38" s="74">
        <f t="shared" ref="U38:U69" si="37">1-T38</f>
        <v>9.160000000000279E-4</v>
      </c>
      <c r="V38" s="22">
        <f t="shared" ref="V38:V69" si="38">SUM(S38:S39)/R38</f>
        <v>1.8931041520000333E-3</v>
      </c>
      <c r="W38" s="22">
        <f t="shared" ref="W38:W69" si="39">SUM(S38:S40)/R38</f>
        <v>2.9371239650570705E-3</v>
      </c>
      <c r="X38" s="22">
        <f t="shared" ref="X38:X69" si="40">SUM(S38:S41)/R38</f>
        <v>4.0558285119681745E-3</v>
      </c>
      <c r="Y38" s="22">
        <f t="shared" ref="Y38:Y69" si="41">SUM(S38:S42)/R38</f>
        <v>5.2549452944397994E-3</v>
      </c>
      <c r="Z38" s="22">
        <f t="shared" ref="Z38:Z69" si="42">SUM(S38:S43)/R38</f>
        <v>6.5431401402834813E-3</v>
      </c>
      <c r="AA38" s="22">
        <f t="shared" ref="AA38:AA69" si="43">SUM(S38:S44)/R38</f>
        <v>7.9309993735074431E-3</v>
      </c>
      <c r="AB38" s="22">
        <f t="shared" ref="AB38:AB69" si="44">+AC39/AC38</f>
        <v>0.96065769230769205</v>
      </c>
      <c r="AC38" s="21">
        <f t="shared" ref="AC38:AC69" si="45">+($B$3^A38)*R38</f>
        <v>27925.959308860572</v>
      </c>
      <c r="AD38" s="21">
        <f>SUM(AC38:$AC$116)</f>
        <v>579371.18998669367</v>
      </c>
      <c r="AE38" s="37">
        <f t="shared" ref="AE38:AE69" si="46">1-(11/24)*(1-AB38)</f>
        <v>0.98196810897435882</v>
      </c>
    </row>
    <row r="39" spans="1:31" x14ac:dyDescent="0.2">
      <c r="A39" s="76">
        <v>33</v>
      </c>
      <c r="B39" s="73">
        <v>59813.864746699997</v>
      </c>
      <c r="C39" s="21">
        <f t="shared" si="24"/>
        <v>1014.3308754999962</v>
      </c>
      <c r="D39" s="22">
        <f t="shared" si="25"/>
        <v>0.98304187699966405</v>
      </c>
      <c r="E39" s="22">
        <f t="shared" si="26"/>
        <v>1.6958123000335938E-2</v>
      </c>
      <c r="F39" s="22">
        <f t="shared" si="27"/>
        <v>3.3801150625558676E-2</v>
      </c>
      <c r="G39" s="22">
        <f t="shared" si="28"/>
        <v>5.0537459652559458E-2</v>
      </c>
      <c r="H39" s="22">
        <f t="shared" si="29"/>
        <v>6.7175579157367132E-2</v>
      </c>
      <c r="I39" s="22">
        <f t="shared" si="30"/>
        <v>8.3724191282528435E-2</v>
      </c>
      <c r="J39" s="22">
        <f t="shared" si="31"/>
        <v>0.10019212776466906</v>
      </c>
      <c r="K39" s="22">
        <f t="shared" si="32"/>
        <v>0.11658836742671332</v>
      </c>
      <c r="L39" s="22">
        <f t="shared" si="33"/>
        <v>0.94523257403813843</v>
      </c>
      <c r="M39" s="21">
        <f t="shared" si="34"/>
        <v>16394.631799973002</v>
      </c>
      <c r="N39" s="21">
        <f>SUM(M39:$M$121)</f>
        <v>265644.53225797508</v>
      </c>
      <c r="O39" s="37">
        <f t="shared" ref="O39:O70" si="47">1-(11/24)*(1-L39)</f>
        <v>0.9748982631008134</v>
      </c>
      <c r="Q39" s="76">
        <v>33</v>
      </c>
      <c r="R39" s="35">
        <v>97876.169047779273</v>
      </c>
      <c r="S39" s="41">
        <f t="shared" si="35"/>
        <v>95.722893328726059</v>
      </c>
      <c r="T39" s="37">
        <f t="shared" si="36"/>
        <v>0.99902200000000008</v>
      </c>
      <c r="U39" s="74">
        <f t="shared" si="37"/>
        <v>9.7799999999992338E-4</v>
      </c>
      <c r="V39" s="22">
        <f t="shared" si="38"/>
        <v>2.0229770120000082E-3</v>
      </c>
      <c r="W39" s="22">
        <f t="shared" si="39"/>
        <v>3.1427072317924422E-3</v>
      </c>
      <c r="X39" s="22">
        <f t="shared" si="40"/>
        <v>4.3429234122853988E-3</v>
      </c>
      <c r="Y39" s="22">
        <f t="shared" si="41"/>
        <v>5.6322993264664705E-3</v>
      </c>
      <c r="Z39" s="22">
        <f t="shared" si="42"/>
        <v>7.0214310043073347E-3</v>
      </c>
      <c r="AA39" s="22">
        <f t="shared" si="43"/>
        <v>8.5198356649217565E-3</v>
      </c>
      <c r="AB39" s="22">
        <f t="shared" si="44"/>
        <v>0.96059807692307697</v>
      </c>
      <c r="AC39" s="21">
        <f t="shared" si="45"/>
        <v>26827.287625128509</v>
      </c>
      <c r="AD39" s="21">
        <f>SUM(AC39:$AC$116)</f>
        <v>551445.23067783308</v>
      </c>
      <c r="AE39" s="37">
        <f t="shared" si="46"/>
        <v>0.98194078525641026</v>
      </c>
    </row>
    <row r="40" spans="1:31" x14ac:dyDescent="0.2">
      <c r="A40" s="76">
        <v>34</v>
      </c>
      <c r="B40" s="73">
        <v>58799.533871200001</v>
      </c>
      <c r="C40" s="21">
        <f t="shared" si="24"/>
        <v>1007.4465763000044</v>
      </c>
      <c r="D40" s="22">
        <f t="shared" si="25"/>
        <v>0.98286641900075589</v>
      </c>
      <c r="E40" s="22">
        <f t="shared" si="26"/>
        <v>1.7133580999244138E-2</v>
      </c>
      <c r="F40" s="22">
        <f t="shared" si="27"/>
        <v>3.4158602433815737E-2</v>
      </c>
      <c r="G40" s="22">
        <f t="shared" si="28"/>
        <v>5.1083740511950096E-2</v>
      </c>
      <c r="H40" s="22">
        <f t="shared" si="29"/>
        <v>6.7917827148899088E-2</v>
      </c>
      <c r="I40" s="22">
        <f t="shared" si="30"/>
        <v>8.4669846434590454E-2</v>
      </c>
      <c r="J40" s="22">
        <f t="shared" si="31"/>
        <v>0.10134893208258658</v>
      </c>
      <c r="K40" s="22">
        <f t="shared" si="32"/>
        <v>0.11796435947424025</v>
      </c>
      <c r="L40" s="22">
        <f t="shared" si="33"/>
        <v>0.94506386442380363</v>
      </c>
      <c r="M40" s="21">
        <f t="shared" si="34"/>
        <v>15496.740016696</v>
      </c>
      <c r="N40" s="21">
        <f>SUM(M40:$M$121)</f>
        <v>249249.90045800217</v>
      </c>
      <c r="O40" s="37">
        <f t="shared" si="47"/>
        <v>0.97482093786090995</v>
      </c>
      <c r="Q40" s="76">
        <v>34</v>
      </c>
      <c r="R40" s="35">
        <v>97780.446154450547</v>
      </c>
      <c r="S40" s="41">
        <f t="shared" si="35"/>
        <v>102.27834667755815</v>
      </c>
      <c r="T40" s="37">
        <f t="shared" si="36"/>
        <v>0.99895400000000001</v>
      </c>
      <c r="U40" s="74">
        <f t="shared" si="37"/>
        <v>1.0459999999999914E-3</v>
      </c>
      <c r="V40" s="22">
        <f t="shared" si="38"/>
        <v>2.1668263879999275E-3</v>
      </c>
      <c r="W40" s="22">
        <f t="shared" si="39"/>
        <v>3.3682175290288101E-3</v>
      </c>
      <c r="X40" s="22">
        <f t="shared" si="40"/>
        <v>4.6588556873286991E-3</v>
      </c>
      <c r="Y40" s="22">
        <f t="shared" si="41"/>
        <v>6.0493472659334385E-3</v>
      </c>
      <c r="Z40" s="22">
        <f t="shared" si="42"/>
        <v>7.5492188009090673E-3</v>
      </c>
      <c r="AA40" s="22">
        <f t="shared" si="43"/>
        <v>9.169890926607107E-3</v>
      </c>
      <c r="AB40" s="22">
        <f t="shared" si="44"/>
        <v>0.96053269230769212</v>
      </c>
      <c r="AC40" s="21">
        <f t="shared" si="45"/>
        <v>25770.240901760706</v>
      </c>
      <c r="AD40" s="21">
        <f>SUM(AC40:$AC$116)</f>
        <v>524617.94305270468</v>
      </c>
      <c r="AE40" s="37">
        <f t="shared" si="46"/>
        <v>0.98191081730769225</v>
      </c>
    </row>
    <row r="41" spans="1:31" x14ac:dyDescent="0.2">
      <c r="A41" s="76">
        <v>35</v>
      </c>
      <c r="B41" s="73">
        <v>57792.087294899997</v>
      </c>
      <c r="C41" s="21">
        <f t="shared" si="24"/>
        <v>1001.063324499999</v>
      </c>
      <c r="D41" s="22">
        <f t="shared" si="25"/>
        <v>0.9826781939992616</v>
      </c>
      <c r="E41" s="22">
        <f t="shared" si="26"/>
        <v>1.732180600073845E-2</v>
      </c>
      <c r="F41" s="22">
        <f t="shared" si="27"/>
        <v>3.4541987452599954E-2</v>
      </c>
      <c r="G41" s="22">
        <f t="shared" si="28"/>
        <v>5.1669530231061737E-2</v>
      </c>
      <c r="H41" s="22">
        <f t="shared" si="29"/>
        <v>6.8713575039025088E-2</v>
      </c>
      <c r="I41" s="22">
        <f t="shared" si="30"/>
        <v>8.5683414811303746E-2</v>
      </c>
      <c r="J41" s="22">
        <f t="shared" si="31"/>
        <v>0.10258848662009132</v>
      </c>
      <c r="K41" s="22">
        <f t="shared" si="32"/>
        <v>0.1194383650650585</v>
      </c>
      <c r="L41" s="22">
        <f t="shared" si="33"/>
        <v>0.94488287884544364</v>
      </c>
      <c r="M41" s="21">
        <f t="shared" si="34"/>
        <v>14645.409006149721</v>
      </c>
      <c r="N41" s="21">
        <f>SUM(M41:$M$121)</f>
        <v>233753.16044130616</v>
      </c>
      <c r="O41" s="37">
        <f t="shared" si="47"/>
        <v>0.97473798613749496</v>
      </c>
      <c r="Q41" s="76">
        <v>35</v>
      </c>
      <c r="R41" s="35">
        <v>97678.167807772988</v>
      </c>
      <c r="S41" s="41">
        <f t="shared" si="35"/>
        <v>109.59490428031131</v>
      </c>
      <c r="T41" s="37">
        <f t="shared" si="36"/>
        <v>0.99887800000000015</v>
      </c>
      <c r="U41" s="74">
        <f t="shared" si="37"/>
        <v>1.1219999999998453E-3</v>
      </c>
      <c r="V41" s="22">
        <f t="shared" si="38"/>
        <v>2.3246491119999326E-3</v>
      </c>
      <c r="W41" s="22">
        <f t="shared" si="39"/>
        <v>3.6166386913998737E-3</v>
      </c>
      <c r="X41" s="22">
        <f t="shared" si="40"/>
        <v>5.008586247147926E-3</v>
      </c>
      <c r="Y41" s="22">
        <f t="shared" si="41"/>
        <v>6.5100282905009021E-3</v>
      </c>
      <c r="Z41" s="22">
        <f t="shared" si="42"/>
        <v>8.1323974143024374E-3</v>
      </c>
      <c r="AA41" s="22">
        <f t="shared" si="43"/>
        <v>9.9068485553283313E-3</v>
      </c>
      <c r="AB41" s="22">
        <f t="shared" si="44"/>
        <v>0.96045961538461533</v>
      </c>
      <c r="AC41" s="21">
        <f t="shared" si="45"/>
        <v>24753.158874786019</v>
      </c>
      <c r="AD41" s="21">
        <f>SUM(AC41:$AC$116)</f>
        <v>498847.7021509441</v>
      </c>
      <c r="AE41" s="37">
        <f t="shared" si="46"/>
        <v>0.98187732371794867</v>
      </c>
    </row>
    <row r="42" spans="1:31" x14ac:dyDescent="0.2">
      <c r="A42" s="76">
        <v>36</v>
      </c>
      <c r="B42" s="73">
        <v>56791.023970399998</v>
      </c>
      <c r="C42" s="21">
        <f t="shared" si="24"/>
        <v>995.19022969999787</v>
      </c>
      <c r="D42" s="22">
        <f t="shared" si="25"/>
        <v>0.9824762760006106</v>
      </c>
      <c r="E42" s="22">
        <f t="shared" si="26"/>
        <v>1.7523723999389413E-2</v>
      </c>
      <c r="F42" s="22">
        <f t="shared" si="27"/>
        <v>3.495317637052308E-2</v>
      </c>
      <c r="G42" s="22">
        <f t="shared" si="28"/>
        <v>5.229765894075112E-2</v>
      </c>
      <c r="H42" s="22">
        <f t="shared" si="29"/>
        <v>6.9566628452749274E-2</v>
      </c>
      <c r="I42" s="22">
        <f t="shared" si="30"/>
        <v>8.6769688327302946E-2</v>
      </c>
      <c r="J42" s="22">
        <f t="shared" si="31"/>
        <v>0.10391658193689071</v>
      </c>
      <c r="K42" s="22">
        <f t="shared" si="32"/>
        <v>0.12101717981493176</v>
      </c>
      <c r="L42" s="22">
        <f t="shared" si="33"/>
        <v>0.94468872692366379</v>
      </c>
      <c r="M42" s="21">
        <f t="shared" si="34"/>
        <v>13838.196223599736</v>
      </c>
      <c r="N42" s="21">
        <f>SUM(M42:$M$121)</f>
        <v>219107.75143515642</v>
      </c>
      <c r="O42" s="37">
        <f t="shared" si="47"/>
        <v>0.97464899984001252</v>
      </c>
      <c r="Q42" s="76">
        <v>36</v>
      </c>
      <c r="R42" s="35">
        <v>97568.572903492677</v>
      </c>
      <c r="S42" s="41">
        <f t="shared" si="35"/>
        <v>117.47256177580857</v>
      </c>
      <c r="T42" s="37">
        <f t="shared" si="36"/>
        <v>0.99879600000000002</v>
      </c>
      <c r="U42" s="74">
        <f t="shared" si="37"/>
        <v>1.2039999999999829E-3</v>
      </c>
      <c r="V42" s="22">
        <f t="shared" si="38"/>
        <v>2.4974408200000159E-3</v>
      </c>
      <c r="W42" s="22">
        <f t="shared" si="39"/>
        <v>3.8909518951744135E-3</v>
      </c>
      <c r="X42" s="22">
        <f t="shared" si="40"/>
        <v>5.3940804487645176E-3</v>
      </c>
      <c r="Y42" s="22">
        <f t="shared" si="41"/>
        <v>7.0182719153916084E-3</v>
      </c>
      <c r="Z42" s="22">
        <f t="shared" si="42"/>
        <v>8.7947162269350534E-3</v>
      </c>
      <c r="AA42" s="22">
        <f t="shared" si="43"/>
        <v>1.0777126794481152E-2</v>
      </c>
      <c r="AB42" s="22">
        <f t="shared" si="44"/>
        <v>0.96038076923076909</v>
      </c>
      <c r="AC42" s="21">
        <f t="shared" si="45"/>
        <v>23774.409452431257</v>
      </c>
      <c r="AD42" s="21">
        <f>SUM(AC42:$AC$116)</f>
        <v>474094.5432761581</v>
      </c>
      <c r="AE42" s="37">
        <f t="shared" si="46"/>
        <v>0.98184118589743585</v>
      </c>
    </row>
    <row r="43" spans="1:31" x14ac:dyDescent="0.2">
      <c r="A43" s="76">
        <v>37</v>
      </c>
      <c r="B43" s="73">
        <v>55795.8337407</v>
      </c>
      <c r="C43" s="21">
        <f t="shared" si="24"/>
        <v>989.83644739999727</v>
      </c>
      <c r="D43" s="22">
        <f t="shared" si="25"/>
        <v>0.9822596709998086</v>
      </c>
      <c r="E43" s="22">
        <f t="shared" si="26"/>
        <v>1.7740329000191388E-2</v>
      </c>
      <c r="F43" s="22">
        <f t="shared" si="27"/>
        <v>3.5394172654139584E-2</v>
      </c>
      <c r="G43" s="22">
        <f t="shared" si="28"/>
        <v>5.2971156377650305E-2</v>
      </c>
      <c r="H43" s="22">
        <f t="shared" si="29"/>
        <v>7.0481054880831034E-2</v>
      </c>
      <c r="I43" s="22">
        <f t="shared" si="30"/>
        <v>8.7933785321700333E-2</v>
      </c>
      <c r="J43" s="22">
        <f t="shared" si="31"/>
        <v>0.10533939428729579</v>
      </c>
      <c r="K43" s="22">
        <f t="shared" si="32"/>
        <v>0.12270804273340899</v>
      </c>
      <c r="L43" s="22">
        <f t="shared" si="33"/>
        <v>0.94448045288443128</v>
      </c>
      <c r="M43" s="21">
        <f t="shared" si="34"/>
        <v>13072.787973392287</v>
      </c>
      <c r="N43" s="21">
        <f>SUM(M43:$M$121)</f>
        <v>205269.55521155667</v>
      </c>
      <c r="O43" s="37">
        <f t="shared" si="47"/>
        <v>0.97455354090536428</v>
      </c>
      <c r="Q43" s="76">
        <v>37</v>
      </c>
      <c r="R43" s="35">
        <v>97451.100341716869</v>
      </c>
      <c r="S43" s="41">
        <f t="shared" si="35"/>
        <v>126.19917494252149</v>
      </c>
      <c r="T43" s="37">
        <f t="shared" si="36"/>
        <v>0.99870500000000006</v>
      </c>
      <c r="U43" s="74">
        <f t="shared" si="37"/>
        <v>1.2949999999999351E-3</v>
      </c>
      <c r="V43" s="22">
        <f t="shared" si="38"/>
        <v>2.6901908849999187E-3</v>
      </c>
      <c r="W43" s="22">
        <f t="shared" si="39"/>
        <v>4.195131386954376E-3</v>
      </c>
      <c r="X43" s="22">
        <f t="shared" si="40"/>
        <v>5.8212807373994027E-3</v>
      </c>
      <c r="Y43" s="22">
        <f t="shared" si="41"/>
        <v>7.5998664661602764E-3</v>
      </c>
      <c r="Z43" s="22">
        <f t="shared" si="42"/>
        <v>9.5846667332279249E-3</v>
      </c>
      <c r="AA43" s="22">
        <f t="shared" si="43"/>
        <v>1.1823005386410922E-2</v>
      </c>
      <c r="AB43" s="22">
        <f t="shared" si="44"/>
        <v>0.96029326923076919</v>
      </c>
      <c r="AC43" s="21">
        <f t="shared" si="45"/>
        <v>22832.485637933198</v>
      </c>
      <c r="AD43" s="21">
        <f>SUM(AC43:$AC$116)</f>
        <v>450320.13382372673</v>
      </c>
      <c r="AE43" s="37">
        <f t="shared" si="46"/>
        <v>0.98180108173076919</v>
      </c>
    </row>
    <row r="44" spans="1:31" x14ac:dyDescent="0.2">
      <c r="A44" s="76">
        <v>38</v>
      </c>
      <c r="B44" s="73">
        <v>54805.997293300003</v>
      </c>
      <c r="C44" s="21">
        <f t="shared" si="24"/>
        <v>985.01092540000536</v>
      </c>
      <c r="D44" s="22">
        <f t="shared" si="25"/>
        <v>0.98202731500115548</v>
      </c>
      <c r="E44" s="22">
        <f t="shared" si="26"/>
        <v>1.7972684998844503E-2</v>
      </c>
      <c r="F44" s="22">
        <f t="shared" si="27"/>
        <v>3.5867121920620706E-2</v>
      </c>
      <c r="G44" s="22">
        <f t="shared" si="28"/>
        <v>5.3693262013858989E-2</v>
      </c>
      <c r="H44" s="22">
        <f t="shared" si="29"/>
        <v>7.146120154771439E-2</v>
      </c>
      <c r="I44" s="22">
        <f t="shared" si="30"/>
        <v>8.9181168557943835E-2</v>
      </c>
      <c r="J44" s="22">
        <f t="shared" si="31"/>
        <v>0.10686350751464177</v>
      </c>
      <c r="K44" s="22">
        <f t="shared" si="32"/>
        <v>0.12451865993932522</v>
      </c>
      <c r="L44" s="22">
        <f t="shared" si="33"/>
        <v>0.94425703365495717</v>
      </c>
      <c r="M44" s="21">
        <f t="shared" si="34"/>
        <v>12346.992705571694</v>
      </c>
      <c r="N44" s="21">
        <f>SUM(M44:$M$121)</f>
        <v>192196.76723816441</v>
      </c>
      <c r="O44" s="37">
        <f t="shared" si="47"/>
        <v>0.97445114042518866</v>
      </c>
      <c r="Q44" s="76">
        <v>38</v>
      </c>
      <c r="R44" s="35">
        <v>97324.901166774347</v>
      </c>
      <c r="S44" s="41">
        <f t="shared" si="35"/>
        <v>135.96288692997769</v>
      </c>
      <c r="T44" s="37">
        <f t="shared" si="36"/>
        <v>0.99860300000000002</v>
      </c>
      <c r="U44" s="74">
        <f t="shared" si="37"/>
        <v>1.3969999999999816E-3</v>
      </c>
      <c r="V44" s="22">
        <f t="shared" si="38"/>
        <v>2.9038919269998597E-3</v>
      </c>
      <c r="W44" s="22">
        <f t="shared" si="39"/>
        <v>4.5321498714829926E-3</v>
      </c>
      <c r="X44" s="22">
        <f t="shared" si="40"/>
        <v>6.3130418553629898E-3</v>
      </c>
      <c r="Y44" s="22">
        <f t="shared" si="41"/>
        <v>8.3004157716522337E-3</v>
      </c>
      <c r="Z44" s="22">
        <f t="shared" si="42"/>
        <v>1.0541656832008391E-2</v>
      </c>
      <c r="AA44" s="22">
        <f t="shared" si="43"/>
        <v>1.3083575315606935E-2</v>
      </c>
      <c r="AB44" s="22">
        <f t="shared" si="44"/>
        <v>0.96019519230769235</v>
      </c>
      <c r="AC44" s="21">
        <f t="shared" si="45"/>
        <v>21925.882277915454</v>
      </c>
      <c r="AD44" s="21">
        <f>SUM(AC44:$AC$116)</f>
        <v>427487.6481857936</v>
      </c>
      <c r="AE44" s="37">
        <f t="shared" si="46"/>
        <v>0.98175612980769233</v>
      </c>
    </row>
    <row r="45" spans="1:31" x14ac:dyDescent="0.2">
      <c r="A45" s="76">
        <v>39</v>
      </c>
      <c r="B45" s="73">
        <v>53820.986367899997</v>
      </c>
      <c r="C45" s="21">
        <f t="shared" si="24"/>
        <v>980.7224614999941</v>
      </c>
      <c r="D45" s="22">
        <f t="shared" si="25"/>
        <v>0.98177806599834228</v>
      </c>
      <c r="E45" s="22">
        <f t="shared" si="26"/>
        <v>1.8221934001657728E-2</v>
      </c>
      <c r="F45" s="22">
        <f t="shared" si="27"/>
        <v>3.6374321232574322E-2</v>
      </c>
      <c r="G45" s="22">
        <f t="shared" si="28"/>
        <v>5.4467442739927201E-2</v>
      </c>
      <c r="H45" s="22">
        <f t="shared" si="29"/>
        <v>7.2511713749037171E-2</v>
      </c>
      <c r="I45" s="22">
        <f t="shared" si="30"/>
        <v>9.0517668050498865E-2</v>
      </c>
      <c r="J45" s="22">
        <f t="shared" si="31"/>
        <v>0.10849593826252721</v>
      </c>
      <c r="K45" s="22">
        <f t="shared" si="32"/>
        <v>0.12645723017367955</v>
      </c>
      <c r="L45" s="22">
        <f t="shared" si="33"/>
        <v>0.94401737115225204</v>
      </c>
      <c r="M45" s="21">
        <f t="shared" si="34"/>
        <v>11658.734706722522</v>
      </c>
      <c r="N45" s="21">
        <f>SUM(M45:$M$121)</f>
        <v>179849.77453259271</v>
      </c>
      <c r="O45" s="37">
        <f t="shared" si="47"/>
        <v>0.97434129511144885</v>
      </c>
      <c r="Q45" s="76">
        <v>39</v>
      </c>
      <c r="R45" s="35">
        <v>97188.938279844369</v>
      </c>
      <c r="S45" s="41">
        <f t="shared" si="35"/>
        <v>146.65810786427755</v>
      </c>
      <c r="T45" s="37">
        <f t="shared" si="36"/>
        <v>0.99849100000000013</v>
      </c>
      <c r="U45" s="74">
        <f t="shared" si="37"/>
        <v>1.5089999999998716E-3</v>
      </c>
      <c r="V45" s="22">
        <f t="shared" si="38"/>
        <v>3.1395358029998452E-3</v>
      </c>
      <c r="W45" s="22">
        <f t="shared" si="39"/>
        <v>4.9229191734483594E-3</v>
      </c>
      <c r="X45" s="22">
        <f t="shared" si="40"/>
        <v>6.9130733351014315E-3</v>
      </c>
      <c r="Y45" s="22">
        <f t="shared" si="41"/>
        <v>9.1574497893641953E-3</v>
      </c>
      <c r="Z45" s="22">
        <f t="shared" si="42"/>
        <v>1.1702924300855292E-2</v>
      </c>
      <c r="AA45" s="22">
        <f t="shared" si="43"/>
        <v>1.4590728356048218E-2</v>
      </c>
      <c r="AB45" s="22">
        <f t="shared" si="44"/>
        <v>0.96008749999999998</v>
      </c>
      <c r="AC45" s="21">
        <f t="shared" si="45"/>
        <v>21053.126750358853</v>
      </c>
      <c r="AD45" s="21">
        <f>SUM(AC45:$AC$116)</f>
        <v>405561.76590787811</v>
      </c>
      <c r="AE45" s="37">
        <f t="shared" si="46"/>
        <v>0.98170677083333335</v>
      </c>
    </row>
    <row r="46" spans="1:31" x14ac:dyDescent="0.2">
      <c r="A46" s="76">
        <v>40</v>
      </c>
      <c r="B46" s="73">
        <v>52840.263906400003</v>
      </c>
      <c r="C46" s="21">
        <f t="shared" si="24"/>
        <v>976.97938570000406</v>
      </c>
      <c r="D46" s="22">
        <f t="shared" si="25"/>
        <v>0.98151070200121249</v>
      </c>
      <c r="E46" s="22">
        <f t="shared" si="26"/>
        <v>1.8489297998787482E-2</v>
      </c>
      <c r="F46" s="22">
        <f t="shared" si="27"/>
        <v>3.6918230294147425E-2</v>
      </c>
      <c r="G46" s="22">
        <f t="shared" si="28"/>
        <v>5.5297405419394555E-2</v>
      </c>
      <c r="H46" s="22">
        <f t="shared" si="29"/>
        <v>7.3637552673704976E-2</v>
      </c>
      <c r="I46" s="22">
        <f t="shared" si="30"/>
        <v>9.1949502018129112E-2</v>
      </c>
      <c r="J46" s="22">
        <f t="shared" si="31"/>
        <v>0.1102441579421113</v>
      </c>
      <c r="K46" s="22">
        <f t="shared" si="32"/>
        <v>0.12853247089436645</v>
      </c>
      <c r="L46" s="22">
        <f t="shared" si="33"/>
        <v>0.94376029038578135</v>
      </c>
      <c r="M46" s="21">
        <f t="shared" si="34"/>
        <v>11006.048088801717</v>
      </c>
      <c r="N46" s="21">
        <f>SUM(M46:$M$121)</f>
        <v>168191.03982587022</v>
      </c>
      <c r="O46" s="37">
        <f t="shared" si="47"/>
        <v>0.97422346642681645</v>
      </c>
      <c r="Q46" s="76">
        <v>40</v>
      </c>
      <c r="R46" s="35">
        <v>97042.280171980092</v>
      </c>
      <c r="S46" s="41">
        <f t="shared" si="35"/>
        <v>158.47004352083604</v>
      </c>
      <c r="T46" s="37">
        <f t="shared" si="36"/>
        <v>0.99836700000000012</v>
      </c>
      <c r="U46" s="74">
        <f t="shared" si="37"/>
        <v>1.6329999999998845E-3</v>
      </c>
      <c r="V46" s="22">
        <f t="shared" si="38"/>
        <v>3.4190785630000046E-3</v>
      </c>
      <c r="W46" s="22">
        <f t="shared" si="39"/>
        <v>5.4122404058739738E-3</v>
      </c>
      <c r="X46" s="22">
        <f t="shared" si="40"/>
        <v>7.6600087425567906E-3</v>
      </c>
      <c r="Y46" s="22">
        <f t="shared" si="41"/>
        <v>1.0209330180097136E-2</v>
      </c>
      <c r="Z46" s="22">
        <f t="shared" si="42"/>
        <v>1.3101498517310918E-2</v>
      </c>
      <c r="AA46" s="22">
        <f t="shared" si="43"/>
        <v>1.6376027745230545E-2</v>
      </c>
      <c r="AB46" s="22">
        <f t="shared" si="44"/>
        <v>0.95996826923076928</v>
      </c>
      <c r="AC46" s="21">
        <f t="shared" si="45"/>
        <v>20212.843828935154</v>
      </c>
      <c r="AD46" s="21">
        <f>SUM(AC46:$AC$116)</f>
        <v>384508.63915751927</v>
      </c>
      <c r="AE46" s="37">
        <f t="shared" si="46"/>
        <v>0.98165212339743591</v>
      </c>
    </row>
    <row r="47" spans="1:31" x14ac:dyDescent="0.2">
      <c r="A47" s="76">
        <v>41</v>
      </c>
      <c r="B47" s="73">
        <v>51863.284520699999</v>
      </c>
      <c r="C47" s="21">
        <f t="shared" si="24"/>
        <v>973.78964599999745</v>
      </c>
      <c r="D47" s="22">
        <f t="shared" si="25"/>
        <v>0.98122391099986483</v>
      </c>
      <c r="E47" s="22">
        <f t="shared" si="26"/>
        <v>1.87760890001352E-2</v>
      </c>
      <c r="F47" s="22">
        <f t="shared" si="27"/>
        <v>3.7501483524895483E-2</v>
      </c>
      <c r="G47" s="22">
        <f t="shared" si="28"/>
        <v>5.6187114987615659E-2</v>
      </c>
      <c r="H47" s="22">
        <f t="shared" si="29"/>
        <v>7.4844017359732146E-2</v>
      </c>
      <c r="I47" s="22">
        <f t="shared" si="30"/>
        <v>9.3483300545010722E-2</v>
      </c>
      <c r="J47" s="22">
        <f t="shared" si="31"/>
        <v>0.11211612127224981</v>
      </c>
      <c r="K47" s="22">
        <f t="shared" si="32"/>
        <v>0.1307536464894235</v>
      </c>
      <c r="L47" s="22">
        <f t="shared" si="33"/>
        <v>0.94348452980756214</v>
      </c>
      <c r="M47" s="21">
        <f t="shared" si="34"/>
        <v>10387.071140287382</v>
      </c>
      <c r="N47" s="21">
        <f>SUM(M47:$M$121)</f>
        <v>157184.99173706851</v>
      </c>
      <c r="O47" s="37">
        <f t="shared" si="47"/>
        <v>0.9740970761617993</v>
      </c>
      <c r="Q47" s="76">
        <v>41</v>
      </c>
      <c r="R47" s="35">
        <v>96883.810128459256</v>
      </c>
      <c r="S47" s="41">
        <f t="shared" si="35"/>
        <v>173.32513631982147</v>
      </c>
      <c r="T47" s="37">
        <f t="shared" si="36"/>
        <v>0.99821099999999996</v>
      </c>
      <c r="U47" s="74">
        <f t="shared" si="37"/>
        <v>1.7890000000000406E-3</v>
      </c>
      <c r="V47" s="22">
        <f t="shared" si="38"/>
        <v>3.78542200000005E-3</v>
      </c>
      <c r="W47" s="22">
        <f t="shared" si="39"/>
        <v>6.0368669462801429E-3</v>
      </c>
      <c r="X47" s="22">
        <f t="shared" si="40"/>
        <v>8.5903582350951215E-3</v>
      </c>
      <c r="Y47" s="22">
        <f t="shared" si="41"/>
        <v>1.1487257208332199E-2</v>
      </c>
      <c r="Z47" s="22">
        <f t="shared" si="42"/>
        <v>1.4767142488915018E-2</v>
      </c>
      <c r="AA47" s="22">
        <f t="shared" si="43"/>
        <v>1.8465706636011662E-2</v>
      </c>
      <c r="AB47" s="22">
        <f t="shared" si="44"/>
        <v>0.95981826923076885</v>
      </c>
      <c r="AC47" s="21">
        <f t="shared" si="45"/>
        <v>19403.688706694717</v>
      </c>
      <c r="AD47" s="21">
        <f>SUM(AC47:$AC$116)</f>
        <v>364295.79532858409</v>
      </c>
      <c r="AE47" s="37">
        <f t="shared" si="46"/>
        <v>0.98158337339743573</v>
      </c>
    </row>
    <row r="48" spans="1:31" x14ac:dyDescent="0.2">
      <c r="A48" s="76">
        <v>42</v>
      </c>
      <c r="B48" s="73">
        <v>50889.494874700002</v>
      </c>
      <c r="C48" s="21">
        <f t="shared" si="24"/>
        <v>971.1604640000005</v>
      </c>
      <c r="D48" s="22">
        <f t="shared" si="25"/>
        <v>0.98091628800028008</v>
      </c>
      <c r="E48" s="22">
        <f t="shared" si="26"/>
        <v>1.9083711999719973E-2</v>
      </c>
      <c r="F48" s="22">
        <f t="shared" si="27"/>
        <v>3.8126900056235598E-2</v>
      </c>
      <c r="G48" s="22">
        <f t="shared" si="28"/>
        <v>5.7140809280181379E-2</v>
      </c>
      <c r="H48" s="22">
        <f t="shared" si="29"/>
        <v>7.6136762167514915E-2</v>
      </c>
      <c r="I48" s="22">
        <f t="shared" si="30"/>
        <v>9.5126128935241028E-2</v>
      </c>
      <c r="J48" s="22">
        <f t="shared" si="31"/>
        <v>0.11412029021508807</v>
      </c>
      <c r="K48" s="22">
        <f t="shared" si="32"/>
        <v>0.13313059108920741</v>
      </c>
      <c r="L48" s="22">
        <f t="shared" si="33"/>
        <v>0.94318873846180751</v>
      </c>
      <c r="M48" s="21">
        <f t="shared" si="34"/>
        <v>9800.040930871739</v>
      </c>
      <c r="N48" s="21">
        <f>SUM(M48:$M$121)</f>
        <v>146797.92059678116</v>
      </c>
      <c r="O48" s="37">
        <f t="shared" si="47"/>
        <v>0.97396150512832846</v>
      </c>
      <c r="Q48" s="76">
        <v>42</v>
      </c>
      <c r="R48" s="35">
        <v>96710.484992139434</v>
      </c>
      <c r="S48" s="41">
        <f t="shared" si="35"/>
        <v>193.42096998427587</v>
      </c>
      <c r="T48" s="37">
        <f t="shared" si="36"/>
        <v>0.998</v>
      </c>
      <c r="U48" s="74">
        <f t="shared" si="37"/>
        <v>2.0000000000000018E-3</v>
      </c>
      <c r="V48" s="22">
        <f t="shared" si="38"/>
        <v>4.2554800000000623E-3</v>
      </c>
      <c r="W48" s="22">
        <f t="shared" si="39"/>
        <v>6.8135476718800348E-3</v>
      </c>
      <c r="X48" s="22">
        <f t="shared" si="40"/>
        <v>9.7156384855828278E-3</v>
      </c>
      <c r="Y48" s="22">
        <f t="shared" si="41"/>
        <v>1.3001401997087728E-2</v>
      </c>
      <c r="Z48" s="22">
        <f t="shared" si="42"/>
        <v>1.6706594733990693E-2</v>
      </c>
      <c r="AA48" s="22">
        <f t="shared" si="43"/>
        <v>2.0863959251455452E-2</v>
      </c>
      <c r="AB48" s="22">
        <f t="shared" si="44"/>
        <v>0.95961538461538465</v>
      </c>
      <c r="AC48" s="21">
        <f t="shared" si="45"/>
        <v>18624.014911152339</v>
      </c>
      <c r="AD48" s="21">
        <f>SUM(AC48:$AC$116)</f>
        <v>344892.10662188946</v>
      </c>
      <c r="AE48" s="37">
        <f t="shared" si="46"/>
        <v>0.98149038461538463</v>
      </c>
    </row>
    <row r="49" spans="1:31" x14ac:dyDescent="0.2">
      <c r="A49" s="76">
        <v>43</v>
      </c>
      <c r="B49" s="73">
        <v>49918.334410700001</v>
      </c>
      <c r="C49" s="21">
        <f t="shared" si="24"/>
        <v>969.09822100000019</v>
      </c>
      <c r="D49" s="22">
        <f t="shared" si="25"/>
        <v>0.980586326999078</v>
      </c>
      <c r="E49" s="22">
        <f t="shared" si="26"/>
        <v>1.941367300092196E-2</v>
      </c>
      <c r="F49" s="22">
        <f t="shared" si="27"/>
        <v>3.8797497550015748E-2</v>
      </c>
      <c r="G49" s="22">
        <f t="shared" si="28"/>
        <v>5.8163016422231796E-2</v>
      </c>
      <c r="H49" s="22">
        <f t="shared" si="29"/>
        <v>7.7521821041980035E-2</v>
      </c>
      <c r="I49" s="22">
        <f t="shared" si="30"/>
        <v>9.6885513451012206E-2</v>
      </c>
      <c r="J49" s="22">
        <f t="shared" si="31"/>
        <v>0.11626565944988658</v>
      </c>
      <c r="K49" s="22">
        <f t="shared" si="32"/>
        <v>0.13567373814556388</v>
      </c>
      <c r="L49" s="22">
        <f t="shared" si="33"/>
        <v>0.94287146826834434</v>
      </c>
      <c r="M49" s="21">
        <f t="shared" si="34"/>
        <v>9243.2882424629934</v>
      </c>
      <c r="N49" s="21">
        <f>SUM(M49:$M$121)</f>
        <v>136997.87966590936</v>
      </c>
      <c r="O49" s="37">
        <f t="shared" si="47"/>
        <v>0.97381608962299115</v>
      </c>
      <c r="Q49" s="76">
        <v>43</v>
      </c>
      <c r="R49" s="35">
        <v>96517.064022155158</v>
      </c>
      <c r="S49" s="41">
        <f t="shared" si="35"/>
        <v>218.12856469007966</v>
      </c>
      <c r="T49" s="37">
        <f t="shared" si="36"/>
        <v>0.99773999999999996</v>
      </c>
      <c r="U49" s="74">
        <f t="shared" si="37"/>
        <v>2.2600000000000398E-3</v>
      </c>
      <c r="V49" s="22">
        <f t="shared" si="38"/>
        <v>4.8231940600000659E-3</v>
      </c>
      <c r="W49" s="22">
        <f t="shared" si="39"/>
        <v>7.7311006869567713E-3</v>
      </c>
      <c r="X49" s="22">
        <f t="shared" si="40"/>
        <v>1.1023448894877514E-2</v>
      </c>
      <c r="Y49" s="22">
        <f t="shared" si="41"/>
        <v>1.4736066867726175E-2</v>
      </c>
      <c r="Z49" s="22">
        <f t="shared" si="42"/>
        <v>1.8901762777009501E-2</v>
      </c>
      <c r="AA49" s="22">
        <f t="shared" si="43"/>
        <v>2.3552168421446411E-2</v>
      </c>
      <c r="AB49" s="22">
        <f t="shared" si="44"/>
        <v>0.95936538461538456</v>
      </c>
      <c r="AC49" s="21">
        <f t="shared" si="45"/>
        <v>17871.89123204811</v>
      </c>
      <c r="AD49" s="21">
        <f>SUM(AC49:$AC$116)</f>
        <v>326268.09171073709</v>
      </c>
      <c r="AE49" s="37">
        <f t="shared" si="46"/>
        <v>0.98137580128205126</v>
      </c>
    </row>
    <row r="50" spans="1:31" x14ac:dyDescent="0.2">
      <c r="A50" s="76">
        <v>44</v>
      </c>
      <c r="B50" s="73">
        <v>48949.236189700001</v>
      </c>
      <c r="C50" s="21">
        <f t="shared" si="24"/>
        <v>967.60823600000003</v>
      </c>
      <c r="D50" s="22">
        <f t="shared" si="25"/>
        <v>0.98023241400029026</v>
      </c>
      <c r="E50" s="22">
        <f t="shared" si="26"/>
        <v>1.976758599970976E-2</v>
      </c>
      <c r="F50" s="22">
        <f t="shared" si="27"/>
        <v>3.9516503906286131E-2</v>
      </c>
      <c r="G50" s="22">
        <f t="shared" si="28"/>
        <v>5.9258574631453842E-2</v>
      </c>
      <c r="H50" s="22">
        <f t="shared" si="29"/>
        <v>7.9005629914481859E-2</v>
      </c>
      <c r="I50" s="22">
        <f t="shared" si="30"/>
        <v>9.8769464535941556E-2</v>
      </c>
      <c r="J50" s="22">
        <f t="shared" si="31"/>
        <v>0.11856178486644475</v>
      </c>
      <c r="K50" s="22">
        <f t="shared" si="32"/>
        <v>0.13839414470629602</v>
      </c>
      <c r="L50" s="22">
        <f t="shared" si="33"/>
        <v>0.94253116730797115</v>
      </c>
      <c r="M50" s="21">
        <f t="shared" si="34"/>
        <v>8715.2327567986067</v>
      </c>
      <c r="N50" s="21">
        <f>SUM(M50:$M$121)</f>
        <v>127754.59142344641</v>
      </c>
      <c r="O50" s="37">
        <f t="shared" si="47"/>
        <v>0.97366011834948674</v>
      </c>
      <c r="Q50" s="76">
        <v>44</v>
      </c>
      <c r="R50" s="35">
        <v>96298.935457465079</v>
      </c>
      <c r="S50" s="41">
        <f t="shared" si="35"/>
        <v>247.39196519022516</v>
      </c>
      <c r="T50" s="37">
        <f t="shared" si="36"/>
        <v>0.99743100000000007</v>
      </c>
      <c r="U50" s="74">
        <f t="shared" si="37"/>
        <v>2.5689999999999324E-3</v>
      </c>
      <c r="V50" s="22">
        <f t="shared" si="38"/>
        <v>5.4834933819999983E-3</v>
      </c>
      <c r="W50" s="22">
        <f t="shared" si="39"/>
        <v>8.7832991509585873E-3</v>
      </c>
      <c r="X50" s="22">
        <f t="shared" si="40"/>
        <v>1.250432664594592E-2</v>
      </c>
      <c r="Y50" s="22">
        <f t="shared" si="41"/>
        <v>1.6679458352886936E-2</v>
      </c>
      <c r="Z50" s="22">
        <f t="shared" si="42"/>
        <v>2.1340397720294182E-2</v>
      </c>
      <c r="AA50" s="22">
        <f t="shared" si="43"/>
        <v>2.6512613718342386E-2</v>
      </c>
      <c r="AB50" s="22">
        <f t="shared" si="44"/>
        <v>0.95906826923076904</v>
      </c>
      <c r="AC50" s="21">
        <f t="shared" si="45"/>
        <v>17145.673805638155</v>
      </c>
      <c r="AD50" s="21">
        <f>SUM(AC50:$AC$116)</f>
        <v>308396.20047868899</v>
      </c>
      <c r="AE50" s="37">
        <f t="shared" si="46"/>
        <v>0.98123962339743587</v>
      </c>
    </row>
    <row r="51" spans="1:31" x14ac:dyDescent="0.2">
      <c r="A51" s="76">
        <v>45</v>
      </c>
      <c r="B51" s="73">
        <v>47981.627953700001</v>
      </c>
      <c r="C51" s="21">
        <f t="shared" si="24"/>
        <v>966.69444710000244</v>
      </c>
      <c r="D51" s="22">
        <f t="shared" si="25"/>
        <v>0.97985282099988735</v>
      </c>
      <c r="E51" s="22">
        <f t="shared" si="26"/>
        <v>2.0147179000112644E-2</v>
      </c>
      <c r="F51" s="22">
        <f t="shared" si="27"/>
        <v>4.0287372737025602E-2</v>
      </c>
      <c r="G51" s="22">
        <f t="shared" si="28"/>
        <v>6.0432651551507004E-2</v>
      </c>
      <c r="H51" s="22">
        <f t="shared" si="29"/>
        <v>8.0595048080310067E-2</v>
      </c>
      <c r="I51" s="22">
        <f t="shared" si="30"/>
        <v>0.1007865047673334</v>
      </c>
      <c r="J51" s="22">
        <f t="shared" si="31"/>
        <v>0.1210188084094015</v>
      </c>
      <c r="K51" s="22">
        <f t="shared" si="32"/>
        <v>0.14130351971263569</v>
      </c>
      <c r="L51" s="22">
        <f t="shared" si="33"/>
        <v>0.94216617403835312</v>
      </c>
      <c r="M51" s="21">
        <f t="shared" si="34"/>
        <v>8214.3785036260579</v>
      </c>
      <c r="N51" s="21">
        <f>SUM(M51:$M$121)</f>
        <v>119039.35866664781</v>
      </c>
      <c r="O51" s="37">
        <f t="shared" si="47"/>
        <v>0.97349282976757856</v>
      </c>
      <c r="Q51" s="76">
        <v>45</v>
      </c>
      <c r="R51" s="35">
        <v>96051.543492274854</v>
      </c>
      <c r="S51" s="41">
        <f t="shared" si="35"/>
        <v>280.66261008442962</v>
      </c>
      <c r="T51" s="37">
        <f t="shared" si="36"/>
        <v>0.99707800000000002</v>
      </c>
      <c r="U51" s="74">
        <f t="shared" si="37"/>
        <v>2.9219999999999802E-3</v>
      </c>
      <c r="V51" s="22">
        <f t="shared" si="38"/>
        <v>6.2303048040000912E-3</v>
      </c>
      <c r="W51" s="22">
        <f t="shared" si="39"/>
        <v>9.9609162397659053E-3</v>
      </c>
      <c r="X51" s="22">
        <f t="shared" si="40"/>
        <v>1.414680148590425E-2</v>
      </c>
      <c r="Y51" s="22">
        <f t="shared" si="41"/>
        <v>1.8819745646860994E-2</v>
      </c>
      <c r="Z51" s="22">
        <f t="shared" si="42"/>
        <v>2.4005283291117296E-2</v>
      </c>
      <c r="AA51" s="22">
        <f t="shared" si="43"/>
        <v>2.9731444294048257E-2</v>
      </c>
      <c r="AB51" s="22">
        <f t="shared" si="44"/>
        <v>0.9587288461538459</v>
      </c>
      <c r="AC51" s="21">
        <f t="shared" si="45"/>
        <v>16443.871701568718</v>
      </c>
      <c r="AD51" s="21">
        <f>SUM(AC51:$AC$116)</f>
        <v>291250.52667305089</v>
      </c>
      <c r="AE51" s="37">
        <f t="shared" si="46"/>
        <v>0.98108405448717939</v>
      </c>
    </row>
    <row r="52" spans="1:31" x14ac:dyDescent="0.2">
      <c r="A52" s="76">
        <v>46</v>
      </c>
      <c r="B52" s="73">
        <v>47014.933506599999</v>
      </c>
      <c r="C52" s="21">
        <f t="shared" si="24"/>
        <v>966.35928279999644</v>
      </c>
      <c r="D52" s="22">
        <f t="shared" si="25"/>
        <v>0.97944569500105028</v>
      </c>
      <c r="E52" s="22">
        <f t="shared" si="26"/>
        <v>2.0554304998949707E-2</v>
      </c>
      <c r="F52" s="22">
        <f t="shared" si="27"/>
        <v>4.1113799631954107E-2</v>
      </c>
      <c r="G52" s="22">
        <f t="shared" si="28"/>
        <v>6.1690763944031522E-2</v>
      </c>
      <c r="H52" s="22">
        <f t="shared" si="29"/>
        <v>8.2297385932851269E-2</v>
      </c>
      <c r="I52" s="22">
        <f t="shared" si="30"/>
        <v>0.1029456947486815</v>
      </c>
      <c r="J52" s="22">
        <f t="shared" si="31"/>
        <v>0.12364748880233818</v>
      </c>
      <c r="K52" s="22">
        <f t="shared" si="32"/>
        <v>0.14441423898955136</v>
      </c>
      <c r="L52" s="22">
        <f t="shared" si="33"/>
        <v>0.9417747067317791</v>
      </c>
      <c r="M52" s="21">
        <f t="shared" si="34"/>
        <v>7739.3095668642554</v>
      </c>
      <c r="N52" s="21">
        <f>SUM(M52:$M$121)</f>
        <v>110824.98016302174</v>
      </c>
      <c r="O52" s="37">
        <f t="shared" si="47"/>
        <v>0.97331340725206539</v>
      </c>
      <c r="Q52" s="76">
        <v>46</v>
      </c>
      <c r="R52" s="35">
        <v>95770.880882190424</v>
      </c>
      <c r="S52" s="41">
        <f t="shared" si="35"/>
        <v>317.76778276711411</v>
      </c>
      <c r="T52" s="37">
        <f t="shared" si="36"/>
        <v>0.99668199999999996</v>
      </c>
      <c r="U52" s="74">
        <f t="shared" si="37"/>
        <v>3.3180000000000431E-3</v>
      </c>
      <c r="V52" s="22">
        <f t="shared" si="38"/>
        <v>7.0595442280000963E-3</v>
      </c>
      <c r="W52" s="22">
        <f t="shared" si="39"/>
        <v>1.1257696475004186E-2</v>
      </c>
      <c r="X52" s="22">
        <f t="shared" si="40"/>
        <v>1.5944334993712599E-2</v>
      </c>
      <c r="Y52" s="22">
        <f t="shared" si="41"/>
        <v>2.1145069183270786E-2</v>
      </c>
      <c r="Z52" s="22">
        <f t="shared" si="42"/>
        <v>2.6888011062372486E-2</v>
      </c>
      <c r="AA52" s="22">
        <f t="shared" si="43"/>
        <v>3.3193776750688277E-2</v>
      </c>
      <c r="AB52" s="22">
        <f t="shared" si="44"/>
        <v>0.958348076923077</v>
      </c>
      <c r="AC52" s="21">
        <f t="shared" si="45"/>
        <v>15765.214142746856</v>
      </c>
      <c r="AD52" s="21">
        <f>SUM(AC52:$AC$116)</f>
        <v>274806.65497148206</v>
      </c>
      <c r="AE52" s="37">
        <f t="shared" si="46"/>
        <v>0.98090953525641034</v>
      </c>
    </row>
    <row r="53" spans="1:31" x14ac:dyDescent="0.2">
      <c r="A53" s="76">
        <v>47</v>
      </c>
      <c r="B53" s="73">
        <v>46048.574223800002</v>
      </c>
      <c r="C53" s="21">
        <f t="shared" si="24"/>
        <v>966.60327310000139</v>
      </c>
      <c r="D53" s="22">
        <f t="shared" si="25"/>
        <v>0.97900905099901192</v>
      </c>
      <c r="E53" s="22">
        <f t="shared" si="26"/>
        <v>2.0990949000988107E-2</v>
      </c>
      <c r="F53" s="22">
        <f t="shared" si="27"/>
        <v>4.199973429362789E-2</v>
      </c>
      <c r="G53" s="22">
        <f t="shared" si="28"/>
        <v>6.3038799648647545E-2</v>
      </c>
      <c r="H53" s="22">
        <f t="shared" si="29"/>
        <v>8.4120426655858074E-2</v>
      </c>
      <c r="I53" s="22">
        <f t="shared" si="30"/>
        <v>0.10525666132340081</v>
      </c>
      <c r="J53" s="22">
        <f t="shared" si="31"/>
        <v>0.12645921527121404</v>
      </c>
      <c r="K53" s="22">
        <f t="shared" si="32"/>
        <v>0.14773940605491767</v>
      </c>
      <c r="L53" s="22">
        <f t="shared" si="33"/>
        <v>0.94135485672981889</v>
      </c>
      <c r="M53" s="21">
        <f t="shared" si="34"/>
        <v>7288.6859976400365</v>
      </c>
      <c r="N53" s="21">
        <f>SUM(M53:$M$121)</f>
        <v>103085.67059615748</v>
      </c>
      <c r="O53" s="37">
        <f t="shared" si="47"/>
        <v>0.97312097600116698</v>
      </c>
      <c r="Q53" s="76">
        <v>47</v>
      </c>
      <c r="R53" s="35">
        <v>95453.11309942331</v>
      </c>
      <c r="S53" s="41">
        <f t="shared" si="35"/>
        <v>358.33098657523806</v>
      </c>
      <c r="T53" s="37">
        <f t="shared" si="36"/>
        <v>0.99624599999999996</v>
      </c>
      <c r="U53" s="74">
        <f t="shared" si="37"/>
        <v>3.7540000000000351E-3</v>
      </c>
      <c r="V53" s="22">
        <f t="shared" si="38"/>
        <v>7.9661280880001066E-3</v>
      </c>
      <c r="W53" s="22">
        <f t="shared" si="39"/>
        <v>1.2668368640862916E-2</v>
      </c>
      <c r="X53" s="22">
        <f t="shared" si="40"/>
        <v>1.7886416312595917E-2</v>
      </c>
      <c r="Y53" s="22">
        <f t="shared" si="41"/>
        <v>2.3648476708089863E-2</v>
      </c>
      <c r="Z53" s="22">
        <f t="shared" si="42"/>
        <v>2.9975234579021407E-2</v>
      </c>
      <c r="AA53" s="22">
        <f t="shared" si="43"/>
        <v>3.6888601082176772E-2</v>
      </c>
      <c r="AB53" s="22">
        <f t="shared" si="44"/>
        <v>0.95792884615384588</v>
      </c>
      <c r="AC53" s="21">
        <f t="shared" si="45"/>
        <v>15108.562655981945</v>
      </c>
      <c r="AD53" s="21">
        <f>SUM(AC53:$AC$116)</f>
        <v>259041.44082873518</v>
      </c>
      <c r="AE53" s="37">
        <f t="shared" si="46"/>
        <v>0.98071738782051265</v>
      </c>
    </row>
    <row r="54" spans="1:31" x14ac:dyDescent="0.2">
      <c r="A54" s="76">
        <v>48</v>
      </c>
      <c r="B54" s="73">
        <v>45081.970950700001</v>
      </c>
      <c r="C54" s="21">
        <f t="shared" si="24"/>
        <v>967.42460890000075</v>
      </c>
      <c r="D54" s="22">
        <f t="shared" si="25"/>
        <v>0.9785407649998723</v>
      </c>
      <c r="E54" s="22">
        <f t="shared" si="26"/>
        <v>2.1459235000127679E-2</v>
      </c>
      <c r="F54" s="22">
        <f t="shared" si="27"/>
        <v>4.2949399297945695E-2</v>
      </c>
      <c r="G54" s="22">
        <f t="shared" si="28"/>
        <v>6.4483037813032107E-2</v>
      </c>
      <c r="H54" s="22">
        <f t="shared" si="29"/>
        <v>8.6072454832184953E-2</v>
      </c>
      <c r="I54" s="22">
        <f t="shared" si="30"/>
        <v>0.10772961308437624</v>
      </c>
      <c r="J54" s="22">
        <f t="shared" si="31"/>
        <v>0.12946607278512023</v>
      </c>
      <c r="K54" s="22">
        <f t="shared" si="32"/>
        <v>0.15129281760016078</v>
      </c>
      <c r="L54" s="22">
        <f t="shared" si="33"/>
        <v>0.94090458173064651</v>
      </c>
      <c r="M54" s="21">
        <f t="shared" si="34"/>
        <v>6861.2399630570735</v>
      </c>
      <c r="N54" s="21">
        <f>SUM(M54:$M$121)</f>
        <v>95796.984598517432</v>
      </c>
      <c r="O54" s="37">
        <f t="shared" si="47"/>
        <v>0.97291459995987961</v>
      </c>
      <c r="Q54" s="76">
        <v>48</v>
      </c>
      <c r="R54" s="35">
        <v>95094.782112848072</v>
      </c>
      <c r="S54" s="41">
        <f t="shared" si="35"/>
        <v>402.06073877312883</v>
      </c>
      <c r="T54" s="37">
        <f t="shared" si="36"/>
        <v>0.99577199999999988</v>
      </c>
      <c r="U54" s="74">
        <f t="shared" si="37"/>
        <v>4.2280000000001206E-3</v>
      </c>
      <c r="V54" s="22">
        <f t="shared" si="38"/>
        <v>8.9479592800000059E-3</v>
      </c>
      <c r="W54" s="22">
        <f t="shared" si="39"/>
        <v>1.4185669315205165E-2</v>
      </c>
      <c r="X54" s="22">
        <f t="shared" si="40"/>
        <v>1.9969441993332802E-2</v>
      </c>
      <c r="Y54" s="22">
        <f t="shared" si="41"/>
        <v>2.6320040009215975E-2</v>
      </c>
      <c r="Z54" s="22">
        <f t="shared" si="42"/>
        <v>3.325945708407034E-2</v>
      </c>
      <c r="AA54" s="22">
        <f t="shared" si="43"/>
        <v>4.0805833762072141E-2</v>
      </c>
      <c r="AB54" s="22">
        <f t="shared" si="44"/>
        <v>0.95747307692307693</v>
      </c>
      <c r="AC54" s="21">
        <f t="shared" si="45"/>
        <v>14472.927992087869</v>
      </c>
      <c r="AD54" s="21">
        <f>SUM(AC54:$AC$116)</f>
        <v>243932.87817275326</v>
      </c>
      <c r="AE54" s="37">
        <f t="shared" si="46"/>
        <v>0.98050849358974357</v>
      </c>
    </row>
    <row r="55" spans="1:31" x14ac:dyDescent="0.2">
      <c r="A55" s="76">
        <v>49</v>
      </c>
      <c r="B55" s="73">
        <v>44114.5463418</v>
      </c>
      <c r="C55" s="21">
        <f t="shared" si="24"/>
        <v>968.81896260000212</v>
      </c>
      <c r="D55" s="22">
        <f t="shared" si="25"/>
        <v>0.97803856000028688</v>
      </c>
      <c r="E55" s="22">
        <f t="shared" si="26"/>
        <v>2.1961439999713065E-2</v>
      </c>
      <c r="F55" s="22">
        <f t="shared" si="27"/>
        <v>4.396730759899415E-2</v>
      </c>
      <c r="G55" s="22">
        <f t="shared" si="28"/>
        <v>6.6030176915588906E-2</v>
      </c>
      <c r="H55" s="22">
        <f t="shared" si="29"/>
        <v>8.8162273019111087E-2</v>
      </c>
      <c r="I55" s="22">
        <f t="shared" si="30"/>
        <v>0.110375409638664</v>
      </c>
      <c r="J55" s="22">
        <f t="shared" si="31"/>
        <v>0.13268081130994072</v>
      </c>
      <c r="K55" s="22">
        <f t="shared" si="32"/>
        <v>0.15508902338449934</v>
      </c>
      <c r="L55" s="22">
        <f t="shared" si="33"/>
        <v>0.94042169230796813</v>
      </c>
      <c r="M55" s="21">
        <f t="shared" si="34"/>
        <v>6455.7721175938123</v>
      </c>
      <c r="N55" s="21">
        <f>SUM(M55:$M$121)</f>
        <v>88935.74463546036</v>
      </c>
      <c r="O55" s="37">
        <f t="shared" si="47"/>
        <v>0.97269327564115204</v>
      </c>
      <c r="Q55" s="76">
        <v>49</v>
      </c>
      <c r="R55" s="35">
        <v>94692.721374074943</v>
      </c>
      <c r="S55" s="41">
        <f t="shared" si="35"/>
        <v>448.84349931310862</v>
      </c>
      <c r="T55" s="37">
        <f t="shared" si="36"/>
        <v>0.99526000000000003</v>
      </c>
      <c r="U55" s="74">
        <f t="shared" si="37"/>
        <v>4.7399999999999665E-3</v>
      </c>
      <c r="V55" s="22">
        <f t="shared" si="38"/>
        <v>9.9999490999998896E-3</v>
      </c>
      <c r="W55" s="22">
        <f t="shared" si="39"/>
        <v>1.5808279398630137E-2</v>
      </c>
      <c r="X55" s="22">
        <f t="shared" si="40"/>
        <v>2.2185841748126982E-2</v>
      </c>
      <c r="Y55" s="22">
        <f t="shared" si="41"/>
        <v>2.915472325398813E-2</v>
      </c>
      <c r="Z55" s="22">
        <f t="shared" si="42"/>
        <v>3.6733141484267547E-2</v>
      </c>
      <c r="AA55" s="22">
        <f t="shared" si="43"/>
        <v>4.4939211851963132E-2</v>
      </c>
      <c r="AB55" s="22">
        <f t="shared" si="44"/>
        <v>0.95698076923076913</v>
      </c>
      <c r="AC55" s="21">
        <f t="shared" si="45"/>
        <v>13857.438896670501</v>
      </c>
      <c r="AD55" s="21">
        <f>SUM(AC55:$AC$116)</f>
        <v>229459.95018066536</v>
      </c>
      <c r="AE55" s="37">
        <f t="shared" si="46"/>
        <v>0.98028285256410252</v>
      </c>
    </row>
    <row r="56" spans="1:31" x14ac:dyDescent="0.2">
      <c r="A56" s="76">
        <v>50</v>
      </c>
      <c r="B56" s="73">
        <v>43145.727379199998</v>
      </c>
      <c r="C56" s="21">
        <f t="shared" si="24"/>
        <v>970.77886600000056</v>
      </c>
      <c r="D56" s="22">
        <f t="shared" si="25"/>
        <v>0.97750000000074166</v>
      </c>
      <c r="E56" s="22">
        <f t="shared" si="26"/>
        <v>2.2499999999258342E-2</v>
      </c>
      <c r="F56" s="22">
        <f t="shared" si="27"/>
        <v>4.5058281665155318E-2</v>
      </c>
      <c r="G56" s="22">
        <f t="shared" si="28"/>
        <v>6.7687344576044722E-2</v>
      </c>
      <c r="H56" s="22">
        <f t="shared" si="29"/>
        <v>9.0399267733293667E-2</v>
      </c>
      <c r="I56" s="22">
        <f t="shared" si="30"/>
        <v>0.11320552771477146</v>
      </c>
      <c r="J56" s="22">
        <f t="shared" si="31"/>
        <v>0.13611690666342158</v>
      </c>
      <c r="K56" s="22">
        <f t="shared" si="32"/>
        <v>0.15914333127015906</v>
      </c>
      <c r="L56" s="22">
        <f t="shared" si="33"/>
        <v>0.93990384615455913</v>
      </c>
      <c r="M56" s="21">
        <f t="shared" si="34"/>
        <v>6071.1481399821678</v>
      </c>
      <c r="N56" s="21">
        <f>SUM(M56:$M$121)</f>
        <v>82479.972517866554</v>
      </c>
      <c r="O56" s="37">
        <f t="shared" si="47"/>
        <v>0.97245592948750625</v>
      </c>
      <c r="Q56" s="76">
        <v>50</v>
      </c>
      <c r="R56" s="35">
        <v>94243.877874761834</v>
      </c>
      <c r="S56" s="41">
        <f t="shared" si="35"/>
        <v>498.07889456811245</v>
      </c>
      <c r="T56" s="37">
        <f t="shared" si="36"/>
        <v>0.99471500000000002</v>
      </c>
      <c r="U56" s="74">
        <f t="shared" si="37"/>
        <v>5.2849999999999842E-3</v>
      </c>
      <c r="V56" s="22">
        <f t="shared" si="38"/>
        <v>1.1120992904999906E-2</v>
      </c>
      <c r="W56" s="22">
        <f t="shared" si="39"/>
        <v>1.7528928870975471E-2</v>
      </c>
      <c r="X56" s="22">
        <f t="shared" si="40"/>
        <v>2.4531000194912084E-2</v>
      </c>
      <c r="Y56" s="22">
        <f t="shared" si="41"/>
        <v>3.2145511207390648E-2</v>
      </c>
      <c r="Z56" s="22">
        <f t="shared" si="42"/>
        <v>4.0390663597414951E-2</v>
      </c>
      <c r="AA56" s="22">
        <f t="shared" si="43"/>
        <v>4.9278565271175682E-2</v>
      </c>
      <c r="AB56" s="22">
        <f t="shared" si="44"/>
        <v>0.95645673076923066</v>
      </c>
      <c r="AC56" s="21">
        <f t="shared" si="45"/>
        <v>13261.302534904116</v>
      </c>
      <c r="AD56" s="21">
        <f>SUM(AC56:$AC$116)</f>
        <v>215602.51128399489</v>
      </c>
      <c r="AE56" s="37">
        <f t="shared" si="46"/>
        <v>0.9800426682692307</v>
      </c>
    </row>
    <row r="57" spans="1:31" x14ac:dyDescent="0.2">
      <c r="A57" s="76">
        <v>51</v>
      </c>
      <c r="B57" s="73">
        <v>42174.948513199997</v>
      </c>
      <c r="C57" s="21">
        <f t="shared" si="24"/>
        <v>973.29347089999646</v>
      </c>
      <c r="D57" s="22">
        <f t="shared" si="25"/>
        <v>0.97692247399909993</v>
      </c>
      <c r="E57" s="22">
        <f t="shared" si="26"/>
        <v>2.3077526000900111E-2</v>
      </c>
      <c r="F57" s="22">
        <f t="shared" si="27"/>
        <v>4.6227462482610844E-2</v>
      </c>
      <c r="G57" s="22">
        <f t="shared" si="28"/>
        <v>6.9462166479778834E-2</v>
      </c>
      <c r="H57" s="22">
        <f t="shared" si="29"/>
        <v>9.2793378737027407E-2</v>
      </c>
      <c r="I57" s="22">
        <f t="shared" si="30"/>
        <v>0.11623212957961843</v>
      </c>
      <c r="J57" s="22">
        <f t="shared" si="31"/>
        <v>0.13978857419007371</v>
      </c>
      <c r="K57" s="22">
        <f t="shared" si="32"/>
        <v>0.16347182312367656</v>
      </c>
      <c r="L57" s="22">
        <f t="shared" si="33"/>
        <v>0.93934853269144203</v>
      </c>
      <c r="M57" s="21">
        <f t="shared" si="34"/>
        <v>5706.2954873433373</v>
      </c>
      <c r="N57" s="21">
        <f>SUM(M57:$M$121)</f>
        <v>76408.82437788439</v>
      </c>
      <c r="O57" s="37">
        <f t="shared" si="47"/>
        <v>0.97220141081691092</v>
      </c>
      <c r="Q57" s="76">
        <v>51</v>
      </c>
      <c r="R57" s="35">
        <v>93745.798980193722</v>
      </c>
      <c r="S57" s="41">
        <f t="shared" si="35"/>
        <v>550.0066026167915</v>
      </c>
      <c r="T57" s="37">
        <f t="shared" si="36"/>
        <v>0.99413300000000004</v>
      </c>
      <c r="U57" s="74">
        <f t="shared" si="37"/>
        <v>5.8669999999999556E-3</v>
      </c>
      <c r="V57" s="22">
        <f t="shared" si="38"/>
        <v>1.2308981839999913E-2</v>
      </c>
      <c r="W57" s="22">
        <f t="shared" si="39"/>
        <v>1.9348255726426285E-2</v>
      </c>
      <c r="X57" s="22">
        <f t="shared" si="40"/>
        <v>2.7003223242225854E-2</v>
      </c>
      <c r="Y57" s="22">
        <f t="shared" si="41"/>
        <v>3.5292182783425392E-2</v>
      </c>
      <c r="Z57" s="22">
        <f t="shared" si="42"/>
        <v>4.4227306586485299E-2</v>
      </c>
      <c r="AA57" s="22">
        <f t="shared" si="43"/>
        <v>5.382230865566353E-2</v>
      </c>
      <c r="AB57" s="22">
        <f t="shared" si="44"/>
        <v>0.9558971153846153</v>
      </c>
      <c r="AC57" s="21">
        <f t="shared" si="45"/>
        <v>12683.862068276103</v>
      </c>
      <c r="AD57" s="21">
        <f>SUM(AC57:$AC$116)</f>
        <v>202341.20874909073</v>
      </c>
      <c r="AE57" s="37">
        <f t="shared" si="46"/>
        <v>0.97978617788461531</v>
      </c>
    </row>
    <row r="58" spans="1:31" x14ac:dyDescent="0.2">
      <c r="A58" s="76">
        <v>52</v>
      </c>
      <c r="B58" s="73">
        <v>41201.655042300001</v>
      </c>
      <c r="C58" s="21">
        <f t="shared" si="24"/>
        <v>976.34737920000043</v>
      </c>
      <c r="D58" s="22">
        <f t="shared" si="25"/>
        <v>0.97630320000015469</v>
      </c>
      <c r="E58" s="22">
        <f t="shared" si="26"/>
        <v>2.3696799999845291E-2</v>
      </c>
      <c r="F58" s="22">
        <f t="shared" si="27"/>
        <v>4.7480369950954227E-2</v>
      </c>
      <c r="G58" s="22">
        <f t="shared" si="28"/>
        <v>7.136272794579146E-2</v>
      </c>
      <c r="H58" s="22">
        <f t="shared" si="29"/>
        <v>9.5355164875451676E-2</v>
      </c>
      <c r="I58" s="22">
        <f t="shared" si="30"/>
        <v>0.11946807581507346</v>
      </c>
      <c r="J58" s="22">
        <f t="shared" si="31"/>
        <v>0.14371078653566302</v>
      </c>
      <c r="K58" s="22">
        <f t="shared" si="32"/>
        <v>0.16809135957256424</v>
      </c>
      <c r="L58" s="22">
        <f t="shared" si="33"/>
        <v>0.93875307692322574</v>
      </c>
      <c r="M58" s="21">
        <f t="shared" si="34"/>
        <v>5360.200293139761</v>
      </c>
      <c r="N58" s="21">
        <f>SUM(M58:$M$121)</f>
        <v>70702.528890541056</v>
      </c>
      <c r="O58" s="37">
        <f t="shared" si="47"/>
        <v>0.97192849358981181</v>
      </c>
      <c r="Q58" s="76">
        <v>52</v>
      </c>
      <c r="R58" s="35">
        <v>93195.79237757693</v>
      </c>
      <c r="S58" s="41">
        <f t="shared" si="35"/>
        <v>603.90873460669536</v>
      </c>
      <c r="T58" s="37">
        <f t="shared" si="36"/>
        <v>0.99352000000000007</v>
      </c>
      <c r="U58" s="74">
        <f t="shared" si="37"/>
        <v>6.4799999999999303E-3</v>
      </c>
      <c r="V58" s="22">
        <f t="shared" si="38"/>
        <v>1.3560817040000018E-2</v>
      </c>
      <c r="W58" s="22">
        <f t="shared" si="39"/>
        <v>2.126096130218583E-2</v>
      </c>
      <c r="X58" s="22">
        <f t="shared" si="40"/>
        <v>2.9598839172852571E-2</v>
      </c>
      <c r="Y58" s="22">
        <f t="shared" si="41"/>
        <v>3.8586694724433601E-2</v>
      </c>
      <c r="Z58" s="22">
        <f t="shared" si="42"/>
        <v>4.8238322896094969E-2</v>
      </c>
      <c r="AA58" s="22">
        <f t="shared" si="43"/>
        <v>5.8602055798079367E-2</v>
      </c>
      <c r="AB58" s="22">
        <f t="shared" si="44"/>
        <v>0.9553076923076923</v>
      </c>
      <c r="AC58" s="21">
        <f t="shared" si="45"/>
        <v>12124.467163001467</v>
      </c>
      <c r="AD58" s="21">
        <f>SUM(AC58:$AC$116)</f>
        <v>189657.34668081463</v>
      </c>
      <c r="AE58" s="37">
        <f t="shared" si="46"/>
        <v>0.97951602564102569</v>
      </c>
    </row>
    <row r="59" spans="1:31" x14ac:dyDescent="0.2">
      <c r="A59" s="76">
        <v>53</v>
      </c>
      <c r="B59" s="73">
        <v>40225.3076631</v>
      </c>
      <c r="C59" s="21">
        <f t="shared" si="24"/>
        <v>979.92244480000227</v>
      </c>
      <c r="D59" s="22">
        <f t="shared" si="25"/>
        <v>0.97563915600081497</v>
      </c>
      <c r="E59" s="22">
        <f t="shared" si="26"/>
        <v>2.4360843999185054E-2</v>
      </c>
      <c r="F59" s="22">
        <f t="shared" si="27"/>
        <v>4.882287382233165E-2</v>
      </c>
      <c r="G59" s="22">
        <f t="shared" si="28"/>
        <v>7.3397654412681451E-2</v>
      </c>
      <c r="H59" s="22">
        <f t="shared" si="29"/>
        <v>9.809583315430391E-2</v>
      </c>
      <c r="I59" s="22">
        <f t="shared" si="30"/>
        <v>0.12292696217302033</v>
      </c>
      <c r="J59" s="22">
        <f t="shared" si="31"/>
        <v>0.14789929969777429</v>
      </c>
      <c r="K59" s="22">
        <f t="shared" si="32"/>
        <v>0.17301959645132611</v>
      </c>
      <c r="L59" s="22">
        <f t="shared" si="33"/>
        <v>0.93811457307770652</v>
      </c>
      <c r="M59" s="21">
        <f t="shared" si="34"/>
        <v>5031.9045181097272</v>
      </c>
      <c r="N59" s="21">
        <f>SUM(M59:$M$121)</f>
        <v>65342.328597401254</v>
      </c>
      <c r="O59" s="37">
        <f t="shared" si="47"/>
        <v>0.97163584599394881</v>
      </c>
      <c r="Q59" s="76">
        <v>53</v>
      </c>
      <c r="R59" s="35">
        <v>92591.883642970235</v>
      </c>
      <c r="S59" s="41">
        <f t="shared" si="35"/>
        <v>659.90235472345375</v>
      </c>
      <c r="T59" s="37">
        <f t="shared" si="36"/>
        <v>0.99287299999999989</v>
      </c>
      <c r="U59" s="74">
        <f t="shared" si="37"/>
        <v>7.1270000000001055E-3</v>
      </c>
      <c r="V59" s="22">
        <f t="shared" si="38"/>
        <v>1.4877366638000104E-2</v>
      </c>
      <c r="W59" s="22">
        <f t="shared" si="39"/>
        <v>2.326962635161104E-2</v>
      </c>
      <c r="X59" s="22">
        <f t="shared" si="40"/>
        <v>3.2316103072342409E-2</v>
      </c>
      <c r="Y59" s="22">
        <f t="shared" si="41"/>
        <v>4.2030681713599125E-2</v>
      </c>
      <c r="Z59" s="22">
        <f t="shared" si="42"/>
        <v>5.2462009620419719E-2</v>
      </c>
      <c r="AA59" s="22">
        <f t="shared" si="43"/>
        <v>6.3760452617705826E-2</v>
      </c>
      <c r="AB59" s="22">
        <f t="shared" si="44"/>
        <v>0.95468557692307676</v>
      </c>
      <c r="AC59" s="21">
        <f t="shared" si="45"/>
        <v>11582.596745947325</v>
      </c>
      <c r="AD59" s="21">
        <f>SUM(AC59:$AC$116)</f>
        <v>177532.87951781315</v>
      </c>
      <c r="AE59" s="37">
        <f t="shared" si="46"/>
        <v>0.9792308894230769</v>
      </c>
    </row>
    <row r="60" spans="1:31" x14ac:dyDescent="0.2">
      <c r="A60" s="76">
        <v>54</v>
      </c>
      <c r="B60" s="73">
        <v>39245.385218299998</v>
      </c>
      <c r="C60" s="21">
        <f t="shared" si="24"/>
        <v>983.99267569999938</v>
      </c>
      <c r="D60" s="22">
        <f t="shared" si="25"/>
        <v>0.97492717499836978</v>
      </c>
      <c r="E60" s="22">
        <f t="shared" si="26"/>
        <v>2.5072825001630172E-2</v>
      </c>
      <c r="F60" s="22">
        <f t="shared" si="27"/>
        <v>5.0261216057072067E-2</v>
      </c>
      <c r="G60" s="22">
        <f t="shared" si="28"/>
        <v>7.5576086406127452E-2</v>
      </c>
      <c r="H60" s="22">
        <f t="shared" si="29"/>
        <v>0.1010272266827234</v>
      </c>
      <c r="I60" s="22">
        <f t="shared" si="30"/>
        <v>0.12662310131645232</v>
      </c>
      <c r="J60" s="22">
        <f t="shared" si="31"/>
        <v>0.15237062958963168</v>
      </c>
      <c r="K60" s="22">
        <f t="shared" si="32"/>
        <v>0.17827494092827928</v>
      </c>
      <c r="L60" s="22">
        <f t="shared" si="33"/>
        <v>0.93742997595997091</v>
      </c>
      <c r="M60" s="21">
        <f t="shared" si="34"/>
        <v>4720.5029587742893</v>
      </c>
      <c r="N60" s="21">
        <f>SUM(M60:$M$121)</f>
        <v>60310.424079291523</v>
      </c>
      <c r="O60" s="37">
        <f t="shared" si="47"/>
        <v>0.97132207231498668</v>
      </c>
      <c r="Q60" s="76">
        <v>54</v>
      </c>
      <c r="R60" s="35">
        <v>91931.981288246781</v>
      </c>
      <c r="S60" s="41">
        <f t="shared" si="35"/>
        <v>717.62104593605909</v>
      </c>
      <c r="T60" s="37">
        <f t="shared" si="36"/>
        <v>0.99219399999999991</v>
      </c>
      <c r="U60" s="74">
        <f t="shared" si="37"/>
        <v>7.8060000000000906E-3</v>
      </c>
      <c r="V60" s="22">
        <f t="shared" si="38"/>
        <v>1.6258500686000113E-2</v>
      </c>
      <c r="W60" s="22">
        <f t="shared" si="39"/>
        <v>2.5369914452646372E-2</v>
      </c>
      <c r="X60" s="22">
        <f t="shared" si="40"/>
        <v>3.5154225881456211E-2</v>
      </c>
      <c r="Y60" s="22">
        <f t="shared" si="41"/>
        <v>4.566043151583301E-2</v>
      </c>
      <c r="Z60" s="22">
        <f t="shared" si="42"/>
        <v>5.7039976530438213E-2</v>
      </c>
      <c r="AA60" s="22">
        <f t="shared" si="43"/>
        <v>6.9410669078335374E-2</v>
      </c>
      <c r="AB60" s="22">
        <f t="shared" si="44"/>
        <v>0.95403269230769205</v>
      </c>
      <c r="AC60" s="21">
        <f t="shared" si="45"/>
        <v>11057.738056672073</v>
      </c>
      <c r="AD60" s="21">
        <f>SUM(AC60:$AC$116)</f>
        <v>165950.28277186581</v>
      </c>
      <c r="AE60" s="37">
        <f t="shared" si="46"/>
        <v>0.9789316506410255</v>
      </c>
    </row>
    <row r="61" spans="1:31" x14ac:dyDescent="0.2">
      <c r="A61" s="76">
        <v>55</v>
      </c>
      <c r="B61" s="73">
        <v>38261.392542599999</v>
      </c>
      <c r="C61" s="21">
        <f t="shared" si="24"/>
        <v>988.52810999999929</v>
      </c>
      <c r="D61" s="22">
        <f t="shared" si="25"/>
        <v>0.9741638229999241</v>
      </c>
      <c r="E61" s="22">
        <f t="shared" si="26"/>
        <v>2.5836177000075945E-2</v>
      </c>
      <c r="F61" s="22">
        <f t="shared" si="27"/>
        <v>5.1802086042561819E-2</v>
      </c>
      <c r="G61" s="22">
        <f t="shared" si="28"/>
        <v>7.7907769553372266E-2</v>
      </c>
      <c r="H61" s="22">
        <f t="shared" si="29"/>
        <v>0.1041619096472431</v>
      </c>
      <c r="I61" s="22">
        <f t="shared" si="30"/>
        <v>0.13057160355409558</v>
      </c>
      <c r="J61" s="22">
        <f t="shared" si="31"/>
        <v>0.15714211261667343</v>
      </c>
      <c r="K61" s="22">
        <f t="shared" si="32"/>
        <v>0.18387659888925517</v>
      </c>
      <c r="L61" s="22">
        <f t="shared" si="33"/>
        <v>0.93669598365377305</v>
      </c>
      <c r="M61" s="21">
        <f t="shared" si="34"/>
        <v>4425.1409751627534</v>
      </c>
      <c r="N61" s="21">
        <f>SUM(M61:$M$121)</f>
        <v>55589.921120517232</v>
      </c>
      <c r="O61" s="37">
        <f t="shared" si="47"/>
        <v>0.97098565917464597</v>
      </c>
      <c r="Q61" s="76">
        <v>55</v>
      </c>
      <c r="R61" s="35">
        <v>91214.360242310722</v>
      </c>
      <c r="S61" s="41">
        <f t="shared" si="35"/>
        <v>777.05513490425074</v>
      </c>
      <c r="T61" s="37">
        <f t="shared" si="36"/>
        <v>0.99148099999999995</v>
      </c>
      <c r="U61" s="74">
        <f t="shared" si="37"/>
        <v>8.5190000000000543E-3</v>
      </c>
      <c r="V61" s="22">
        <f t="shared" si="38"/>
        <v>1.7702097022000055E-2</v>
      </c>
      <c r="W61" s="22">
        <f t="shared" si="39"/>
        <v>2.7563385669996152E-2</v>
      </c>
      <c r="X61" s="22">
        <f t="shared" si="40"/>
        <v>3.815224796343554E-2</v>
      </c>
      <c r="Y61" s="22">
        <f t="shared" si="41"/>
        <v>4.9621320558719526E-2</v>
      </c>
      <c r="Z61" s="22">
        <f t="shared" si="42"/>
        <v>6.2089338454309667E-2</v>
      </c>
      <c r="AA61" s="22">
        <f t="shared" si="43"/>
        <v>7.5632768407029399E-2</v>
      </c>
      <c r="AB61" s="22">
        <f t="shared" si="44"/>
        <v>0.95334711538461525</v>
      </c>
      <c r="AC61" s="21">
        <f t="shared" si="45"/>
        <v>10549.443609040085</v>
      </c>
      <c r="AD61" s="21">
        <f>SUM(AC61:$AC$116)</f>
        <v>154892.54471519371</v>
      </c>
      <c r="AE61" s="37">
        <f t="shared" si="46"/>
        <v>0.97861742788461537</v>
      </c>
    </row>
    <row r="62" spans="1:31" x14ac:dyDescent="0.2">
      <c r="A62" s="76">
        <v>56</v>
      </c>
      <c r="B62" s="73">
        <v>37272.864432599999</v>
      </c>
      <c r="C62" s="21">
        <f t="shared" si="24"/>
        <v>993.49183859999903</v>
      </c>
      <c r="D62" s="22">
        <f t="shared" si="25"/>
        <v>0.97334543900170278</v>
      </c>
      <c r="E62" s="22">
        <f t="shared" si="26"/>
        <v>2.6654560998297206E-2</v>
      </c>
      <c r="F62" s="22">
        <f t="shared" si="27"/>
        <v>5.3452603477865332E-2</v>
      </c>
      <c r="G62" s="22">
        <f t="shared" si="28"/>
        <v>8.04030398151762E-2</v>
      </c>
      <c r="H62" s="22">
        <f t="shared" si="29"/>
        <v>0.10751315546854155</v>
      </c>
      <c r="I62" s="22">
        <f t="shared" si="30"/>
        <v>0.13478835131881892</v>
      </c>
      <c r="J62" s="22">
        <f t="shared" si="31"/>
        <v>0.16223187328235608</v>
      </c>
      <c r="K62" s="22">
        <f t="shared" si="32"/>
        <v>0.1898445121891697</v>
      </c>
      <c r="L62" s="22">
        <f t="shared" si="33"/>
        <v>0.93590907596317574</v>
      </c>
      <c r="M62" s="21">
        <f t="shared" si="34"/>
        <v>4145.011778536692</v>
      </c>
      <c r="N62" s="21">
        <f>SUM(M62:$M$121)</f>
        <v>51164.780145354482</v>
      </c>
      <c r="O62" s="37">
        <f t="shared" si="47"/>
        <v>0.97062499314978889</v>
      </c>
      <c r="Q62" s="76">
        <v>56</v>
      </c>
      <c r="R62" s="35">
        <v>90437.305107406472</v>
      </c>
      <c r="S62" s="41">
        <f t="shared" si="35"/>
        <v>837.63031990479794</v>
      </c>
      <c r="T62" s="37">
        <f t="shared" si="36"/>
        <v>0.99073800000000001</v>
      </c>
      <c r="U62" s="74">
        <f t="shared" si="37"/>
        <v>9.2619999999999925E-3</v>
      </c>
      <c r="V62" s="22">
        <f t="shared" si="38"/>
        <v>1.9208018781999948E-2</v>
      </c>
      <c r="W62" s="22">
        <f t="shared" si="39"/>
        <v>2.9887862665482726E-2</v>
      </c>
      <c r="X62" s="22">
        <f t="shared" si="40"/>
        <v>4.1455479791059506E-2</v>
      </c>
      <c r="Y62" s="22">
        <f t="shared" si="41"/>
        <v>5.4030625351680572E-2</v>
      </c>
      <c r="Z62" s="22">
        <f t="shared" si="42"/>
        <v>6.7690423121602269E-2</v>
      </c>
      <c r="AA62" s="22">
        <f t="shared" si="43"/>
        <v>8.2479649939624297E-2</v>
      </c>
      <c r="AB62" s="22">
        <f t="shared" si="44"/>
        <v>0.95263269230769232</v>
      </c>
      <c r="AC62" s="21">
        <f t="shared" si="45"/>
        <v>10057.28163359103</v>
      </c>
      <c r="AD62" s="21">
        <f>SUM(AC62:$AC$116)</f>
        <v>144343.10110615366</v>
      </c>
      <c r="AE62" s="37">
        <f t="shared" si="46"/>
        <v>0.97828998397435896</v>
      </c>
    </row>
    <row r="63" spans="1:31" x14ac:dyDescent="0.2">
      <c r="A63" s="76">
        <v>57</v>
      </c>
      <c r="B63" s="73">
        <v>36279.372594</v>
      </c>
      <c r="C63" s="21">
        <f t="shared" si="24"/>
        <v>998.83980439999868</v>
      </c>
      <c r="D63" s="22">
        <f t="shared" si="25"/>
        <v>0.97246810699903918</v>
      </c>
      <c r="E63" s="22">
        <f t="shared" si="26"/>
        <v>2.7531893000960827E-2</v>
      </c>
      <c r="F63" s="22">
        <f t="shared" si="27"/>
        <v>5.5220353086572554E-2</v>
      </c>
      <c r="G63" s="22">
        <f t="shared" si="28"/>
        <v>8.3072865223651496E-2</v>
      </c>
      <c r="H63" s="22">
        <f t="shared" si="29"/>
        <v>0.1110949781933817</v>
      </c>
      <c r="I63" s="22">
        <f t="shared" si="30"/>
        <v>0.13929002679984992</v>
      </c>
      <c r="J63" s="22">
        <f t="shared" si="31"/>
        <v>0.16765882352954348</v>
      </c>
      <c r="K63" s="22">
        <f t="shared" si="32"/>
        <v>0.19619934052214555</v>
      </c>
      <c r="L63" s="22">
        <f t="shared" si="33"/>
        <v>0.93506548749907592</v>
      </c>
      <c r="M63" s="21">
        <f t="shared" si="34"/>
        <v>3879.354143506755</v>
      </c>
      <c r="N63" s="21">
        <f>SUM(M63:$M$121)</f>
        <v>47019.768366817785</v>
      </c>
      <c r="O63" s="37">
        <f t="shared" si="47"/>
        <v>0.97023834843707646</v>
      </c>
      <c r="Q63" s="76">
        <v>57</v>
      </c>
      <c r="R63" s="35">
        <v>89599.674787501674</v>
      </c>
      <c r="S63" s="41">
        <f t="shared" si="35"/>
        <v>899.49113519172533</v>
      </c>
      <c r="T63" s="37">
        <f t="shared" si="36"/>
        <v>0.98996100000000009</v>
      </c>
      <c r="U63" s="74">
        <f t="shared" si="37"/>
        <v>1.0038999999999909E-2</v>
      </c>
      <c r="V63" s="22">
        <f t="shared" si="38"/>
        <v>2.0818685328999931E-2</v>
      </c>
      <c r="W63" s="22">
        <f t="shared" si="39"/>
        <v>3.2494443325136929E-2</v>
      </c>
      <c r="X63" s="22">
        <f t="shared" si="40"/>
        <v>4.5187148723154442E-2</v>
      </c>
      <c r="Y63" s="22">
        <f t="shared" si="41"/>
        <v>5.8974646295592056E-2</v>
      </c>
      <c r="Z63" s="22">
        <f t="shared" si="42"/>
        <v>7.3902131481405078E-2</v>
      </c>
      <c r="AA63" s="22">
        <f t="shared" si="43"/>
        <v>9.0028273665919423E-2</v>
      </c>
      <c r="AB63" s="22">
        <f t="shared" si="44"/>
        <v>0.95188557692307685</v>
      </c>
      <c r="AC63" s="21">
        <f t="shared" si="45"/>
        <v>9580.8952799045292</v>
      </c>
      <c r="AD63" s="21">
        <f>SUM(AC63:$AC$116)</f>
        <v>134285.8194725627</v>
      </c>
      <c r="AE63" s="37">
        <f t="shared" si="46"/>
        <v>0.9779475560897436</v>
      </c>
    </row>
    <row r="64" spans="1:31" x14ac:dyDescent="0.2">
      <c r="A64" s="76">
        <v>58</v>
      </c>
      <c r="B64" s="73">
        <v>35280.532789600002</v>
      </c>
      <c r="C64" s="21">
        <f t="shared" si="24"/>
        <v>1004.5199600000051</v>
      </c>
      <c r="D64" s="22">
        <f t="shared" si="25"/>
        <v>0.97152764200045993</v>
      </c>
      <c r="E64" s="22">
        <f t="shared" si="26"/>
        <v>2.8472357999540118E-2</v>
      </c>
      <c r="F64" s="22">
        <f t="shared" si="27"/>
        <v>5.7113412586954418E-2</v>
      </c>
      <c r="G64" s="22">
        <f t="shared" si="28"/>
        <v>8.5928869636959143E-2</v>
      </c>
      <c r="H64" s="22">
        <f t="shared" si="29"/>
        <v>0.11492215836647435</v>
      </c>
      <c r="I64" s="22">
        <f t="shared" si="30"/>
        <v>0.14409411426458338</v>
      </c>
      <c r="J64" s="22">
        <f t="shared" si="31"/>
        <v>0.17344265205948947</v>
      </c>
      <c r="K64" s="22">
        <f t="shared" si="32"/>
        <v>0.20296241458436284</v>
      </c>
      <c r="L64" s="22">
        <f t="shared" si="33"/>
        <v>0.93416119423121147</v>
      </c>
      <c r="M64" s="21">
        <f t="shared" si="34"/>
        <v>3627.4501733797042</v>
      </c>
      <c r="N64" s="21">
        <f>SUM(M64:$M$121)</f>
        <v>43140.414223311032</v>
      </c>
      <c r="O64" s="37">
        <f t="shared" si="47"/>
        <v>0.96982388068930525</v>
      </c>
      <c r="Q64" s="76">
        <v>58</v>
      </c>
      <c r="R64" s="35">
        <v>88700.183652309948</v>
      </c>
      <c r="S64" s="41">
        <f t="shared" si="35"/>
        <v>965.85629979000078</v>
      </c>
      <c r="T64" s="37">
        <f t="shared" si="36"/>
        <v>0.98911100000000007</v>
      </c>
      <c r="U64" s="74">
        <f t="shared" si="37"/>
        <v>1.0888999999999927E-2</v>
      </c>
      <c r="V64" s="22">
        <f t="shared" si="38"/>
        <v>2.268315956399997E-2</v>
      </c>
      <c r="W64" s="22">
        <f t="shared" si="39"/>
        <v>3.5504579193679837E-2</v>
      </c>
      <c r="X64" s="22">
        <f t="shared" si="40"/>
        <v>4.9431893070123065E-2</v>
      </c>
      <c r="Y64" s="22">
        <f t="shared" si="41"/>
        <v>6.4510754950351704E-2</v>
      </c>
      <c r="Z64" s="22">
        <f t="shared" si="42"/>
        <v>8.0800429174401278E-2</v>
      </c>
      <c r="AA64" s="22">
        <f t="shared" si="43"/>
        <v>9.8435272940690391E-2</v>
      </c>
      <c r="AB64" s="22">
        <f t="shared" si="44"/>
        <v>0.95106826923076926</v>
      </c>
      <c r="AC64" s="21">
        <f t="shared" si="45"/>
        <v>9119.9160309515064</v>
      </c>
      <c r="AD64" s="21">
        <f>SUM(AC64:$AC$116)</f>
        <v>124704.92419265815</v>
      </c>
      <c r="AE64" s="37">
        <f t="shared" si="46"/>
        <v>0.97757295673076927</v>
      </c>
    </row>
    <row r="65" spans="1:31" x14ac:dyDescent="0.2">
      <c r="A65" s="76">
        <v>59</v>
      </c>
      <c r="B65" s="73">
        <v>34276.012829599997</v>
      </c>
      <c r="C65" s="21">
        <f t="shared" si="24"/>
        <v>1010.4716654999938</v>
      </c>
      <c r="D65" s="22">
        <f t="shared" si="25"/>
        <v>0.97051956799866257</v>
      </c>
      <c r="E65" s="22">
        <f t="shared" si="26"/>
        <v>2.9480432001337483E-2</v>
      </c>
      <c r="F65" s="22">
        <f t="shared" si="27"/>
        <v>5.9140377641866235E-2</v>
      </c>
      <c r="G65" s="22">
        <f t="shared" si="28"/>
        <v>8.8983366637851474E-2</v>
      </c>
      <c r="H65" s="22">
        <f t="shared" si="29"/>
        <v>0.11901025896388084</v>
      </c>
      <c r="I65" s="22">
        <f t="shared" si="30"/>
        <v>0.14921890823553194</v>
      </c>
      <c r="J65" s="22">
        <f t="shared" si="31"/>
        <v>0.17960380028460388</v>
      </c>
      <c r="K65" s="22">
        <f t="shared" si="32"/>
        <v>0.210155675536432</v>
      </c>
      <c r="L65" s="22">
        <f t="shared" si="33"/>
        <v>0.93319189230640609</v>
      </c>
      <c r="M65" s="21">
        <f t="shared" si="34"/>
        <v>3388.6231859785994</v>
      </c>
      <c r="N65" s="21">
        <f>SUM(M65:$M$121)</f>
        <v>39512.964049931325</v>
      </c>
      <c r="O65" s="37">
        <f t="shared" si="47"/>
        <v>0.96937961730710276</v>
      </c>
      <c r="Q65" s="76">
        <v>59</v>
      </c>
      <c r="R65" s="35">
        <v>87734.327352519947</v>
      </c>
      <c r="S65" s="41">
        <f t="shared" si="35"/>
        <v>1046.1441193514474</v>
      </c>
      <c r="T65" s="37">
        <f t="shared" si="36"/>
        <v>0.98807599999999995</v>
      </c>
      <c r="U65" s="74">
        <f t="shared" si="37"/>
        <v>1.1924000000000046E-2</v>
      </c>
      <c r="V65" s="22">
        <f t="shared" si="38"/>
        <v>2.4886569043999975E-2</v>
      </c>
      <c r="W65" s="22">
        <f t="shared" si="39"/>
        <v>3.896720698700458E-2</v>
      </c>
      <c r="X65" s="22">
        <f t="shared" si="40"/>
        <v>5.4212070182569724E-2</v>
      </c>
      <c r="Y65" s="22">
        <f t="shared" si="41"/>
        <v>7.0681075404480695E-2</v>
      </c>
      <c r="Z65" s="22">
        <f t="shared" si="42"/>
        <v>8.8510058972845737E-2</v>
      </c>
      <c r="AA65" s="22">
        <f t="shared" si="43"/>
        <v>0.10788833511908308</v>
      </c>
      <c r="AB65" s="22">
        <f t="shared" si="44"/>
        <v>0.95007307692307685</v>
      </c>
      <c r="AC65" s="21">
        <f t="shared" si="45"/>
        <v>8673.6627550869962</v>
      </c>
      <c r="AD65" s="21">
        <f>SUM(AC65:$AC$116)</f>
        <v>115585.00816170665</v>
      </c>
      <c r="AE65" s="37">
        <f t="shared" si="46"/>
        <v>0.97711682692307689</v>
      </c>
    </row>
    <row r="66" spans="1:31" x14ac:dyDescent="0.2">
      <c r="A66" s="76">
        <v>60</v>
      </c>
      <c r="B66" s="73">
        <v>33265.541164100003</v>
      </c>
      <c r="C66" s="21">
        <f t="shared" si="24"/>
        <v>1016.6246773000021</v>
      </c>
      <c r="D66" s="22">
        <f t="shared" si="25"/>
        <v>0.96943910600206507</v>
      </c>
      <c r="E66" s="22">
        <f t="shared" si="26"/>
        <v>3.0560893997934959E-2</v>
      </c>
      <c r="F66" s="22">
        <f t="shared" si="27"/>
        <v>6.1310391463014778E-2</v>
      </c>
      <c r="G66" s="22">
        <f t="shared" si="28"/>
        <v>9.2249378492352818E-2</v>
      </c>
      <c r="H66" s="22">
        <f t="shared" si="29"/>
        <v>0.12337564350310912</v>
      </c>
      <c r="I66" s="22">
        <f t="shared" si="30"/>
        <v>0.15468350482910953</v>
      </c>
      <c r="J66" s="22">
        <f t="shared" si="31"/>
        <v>0.18616342162752095</v>
      </c>
      <c r="K66" s="22">
        <f t="shared" si="32"/>
        <v>0.21780159938654717</v>
      </c>
      <c r="L66" s="22">
        <f t="shared" si="33"/>
        <v>0.93215298654044698</v>
      </c>
      <c r="M66" s="21">
        <f t="shared" si="34"/>
        <v>3162.2356832367318</v>
      </c>
      <c r="N66" s="21">
        <f>SUM(M66:$M$121)</f>
        <v>36124.340863952726</v>
      </c>
      <c r="O66" s="37">
        <f t="shared" si="47"/>
        <v>0.96890345216437157</v>
      </c>
      <c r="Q66" s="76">
        <v>60</v>
      </c>
      <c r="R66" s="35">
        <v>86688.1832331685</v>
      </c>
      <c r="S66" s="41">
        <f t="shared" si="35"/>
        <v>1137.2622758359357</v>
      </c>
      <c r="T66" s="37">
        <f t="shared" si="36"/>
        <v>0.98688100000000001</v>
      </c>
      <c r="U66" s="74">
        <f t="shared" si="37"/>
        <v>1.3118999999999992E-2</v>
      </c>
      <c r="V66" s="22">
        <f t="shared" si="38"/>
        <v>2.7369561639999946E-2</v>
      </c>
      <c r="W66" s="22">
        <f t="shared" si="39"/>
        <v>4.2798398283704624E-2</v>
      </c>
      <c r="X66" s="22">
        <f t="shared" si="40"/>
        <v>5.9466149774390534E-2</v>
      </c>
      <c r="Y66" s="22">
        <f t="shared" si="41"/>
        <v>7.7510291690968861E-2</v>
      </c>
      <c r="Z66" s="22">
        <f t="shared" si="42"/>
        <v>9.7122422889618906E-2</v>
      </c>
      <c r="AA66" s="22">
        <f t="shared" si="43"/>
        <v>0.11846915744523967</v>
      </c>
      <c r="AB66" s="22">
        <f t="shared" si="44"/>
        <v>0.94892403846153817</v>
      </c>
      <c r="AC66" s="21">
        <f t="shared" si="45"/>
        <v>8240.6134619185941</v>
      </c>
      <c r="AD66" s="21">
        <f>SUM(AC66:$AC$116)</f>
        <v>106911.34540661964</v>
      </c>
      <c r="AE66" s="37">
        <f t="shared" si="46"/>
        <v>0.97659018429487165</v>
      </c>
    </row>
    <row r="67" spans="1:31" x14ac:dyDescent="0.2">
      <c r="A67" s="76">
        <v>61</v>
      </c>
      <c r="B67" s="73">
        <v>32248.916486800001</v>
      </c>
      <c r="C67" s="21">
        <f t="shared" si="24"/>
        <v>1022.8986737000014</v>
      </c>
      <c r="D67" s="22">
        <f t="shared" si="25"/>
        <v>0.96828114600009307</v>
      </c>
      <c r="E67" s="22">
        <f t="shared" si="26"/>
        <v>3.1718853999906947E-2</v>
      </c>
      <c r="F67" s="22">
        <f t="shared" si="27"/>
        <v>6.3633171090878654E-2</v>
      </c>
      <c r="G67" s="22">
        <f t="shared" si="28"/>
        <v>9.5740669971463327E-2</v>
      </c>
      <c r="H67" s="22">
        <f t="shared" si="29"/>
        <v>0.12803548986490973</v>
      </c>
      <c r="I67" s="22">
        <f t="shared" si="30"/>
        <v>0.16050778915994601</v>
      </c>
      <c r="J67" s="22">
        <f t="shared" si="31"/>
        <v>0.19314333848237947</v>
      </c>
      <c r="K67" s="22">
        <f t="shared" si="32"/>
        <v>0.22592310386868925</v>
      </c>
      <c r="L67" s="22">
        <f t="shared" si="33"/>
        <v>0.93103956346162775</v>
      </c>
      <c r="M67" s="21">
        <f t="shared" si="34"/>
        <v>2947.6874362738904</v>
      </c>
      <c r="N67" s="21">
        <f>SUM(M67:$M$121)</f>
        <v>32962.105180716004</v>
      </c>
      <c r="O67" s="37">
        <f t="shared" si="47"/>
        <v>0.96839313325324605</v>
      </c>
      <c r="Q67" s="76">
        <v>61</v>
      </c>
      <c r="R67" s="35">
        <v>85550.920957332564</v>
      </c>
      <c r="S67" s="41">
        <f t="shared" si="35"/>
        <v>1235.3552986238792</v>
      </c>
      <c r="T67" s="37">
        <f t="shared" si="36"/>
        <v>0.98555999999999999</v>
      </c>
      <c r="U67" s="74">
        <f t="shared" si="37"/>
        <v>1.4440000000000008E-2</v>
      </c>
      <c r="V67" s="22">
        <f t="shared" si="38"/>
        <v>3.0073938279999966E-2</v>
      </c>
      <c r="W67" s="22">
        <f t="shared" si="39"/>
        <v>4.6963260792730388E-2</v>
      </c>
      <c r="X67" s="22">
        <f t="shared" si="40"/>
        <v>6.5247270634421858E-2</v>
      </c>
      <c r="Y67" s="22">
        <f t="shared" si="41"/>
        <v>8.512011366073409E-2</v>
      </c>
      <c r="Z67" s="22">
        <f t="shared" si="42"/>
        <v>0.10675061881345339</v>
      </c>
      <c r="AA67" s="22">
        <f t="shared" si="43"/>
        <v>0.1302573695287586</v>
      </c>
      <c r="AB67" s="22">
        <f t="shared" si="44"/>
        <v>0.94765384615384596</v>
      </c>
      <c r="AC67" s="21">
        <f t="shared" si="45"/>
        <v>7819.716205684309</v>
      </c>
      <c r="AD67" s="21">
        <f>SUM(AC67:$AC$116)</f>
        <v>98670.731944701067</v>
      </c>
      <c r="AE67" s="37">
        <f t="shared" si="46"/>
        <v>0.97600801282051275</v>
      </c>
    </row>
    <row r="68" spans="1:31" x14ac:dyDescent="0.2">
      <c r="A68" s="76">
        <v>62</v>
      </c>
      <c r="B68" s="73">
        <v>31226.017813099999</v>
      </c>
      <c r="C68" s="21">
        <f t="shared" si="24"/>
        <v>1029.2021466000006</v>
      </c>
      <c r="D68" s="22">
        <f t="shared" si="25"/>
        <v>0.9670402369985126</v>
      </c>
      <c r="E68" s="22">
        <f t="shared" si="26"/>
        <v>3.2959763001487424E-2</v>
      </c>
      <c r="F68" s="22">
        <f t="shared" si="27"/>
        <v>6.6119036021744682E-2</v>
      </c>
      <c r="G68" s="22">
        <f t="shared" si="28"/>
        <v>9.9471766297299702E-2</v>
      </c>
      <c r="H68" s="22">
        <f t="shared" si="29"/>
        <v>0.13300778982639272</v>
      </c>
      <c r="I68" s="22">
        <f t="shared" si="30"/>
        <v>0.16671241111045759</v>
      </c>
      <c r="J68" s="22">
        <f t="shared" si="31"/>
        <v>0.20056597267335785</v>
      </c>
      <c r="K68" s="22">
        <f t="shared" si="32"/>
        <v>0.23454342576553197</v>
      </c>
      <c r="L68" s="22">
        <f t="shared" si="33"/>
        <v>0.92984638172933909</v>
      </c>
      <c r="M68" s="21">
        <f t="shared" si="34"/>
        <v>2744.4136238897677</v>
      </c>
      <c r="N68" s="21">
        <f>SUM(M68:$M$121)</f>
        <v>30014.417744442111</v>
      </c>
      <c r="O68" s="37">
        <f t="shared" si="47"/>
        <v>0.96784625829261373</v>
      </c>
      <c r="Q68" s="76">
        <v>62</v>
      </c>
      <c r="R68" s="35">
        <v>84315.565658708685</v>
      </c>
      <c r="S68" s="41">
        <f t="shared" si="35"/>
        <v>1337.4978180440958</v>
      </c>
      <c r="T68" s="37">
        <f t="shared" si="36"/>
        <v>0.98413700000000004</v>
      </c>
      <c r="U68" s="74">
        <f t="shared" si="37"/>
        <v>1.586299999999996E-2</v>
      </c>
      <c r="V68" s="22">
        <f t="shared" si="38"/>
        <v>3.2999777581000062E-2</v>
      </c>
      <c r="W68" s="22">
        <f t="shared" si="39"/>
        <v>5.1551676848108574E-2</v>
      </c>
      <c r="X68" s="22">
        <f t="shared" si="40"/>
        <v>7.1715688198317834E-2</v>
      </c>
      <c r="Y68" s="22">
        <f t="shared" si="41"/>
        <v>9.3663114182245044E-2</v>
      </c>
      <c r="Z68" s="22">
        <f t="shared" si="42"/>
        <v>0.11751427566942513</v>
      </c>
      <c r="AA68" s="22">
        <f t="shared" si="43"/>
        <v>0.14327226899118595</v>
      </c>
      <c r="AB68" s="22">
        <f t="shared" si="44"/>
        <v>0.94628557692307702</v>
      </c>
      <c r="AC68" s="21">
        <f t="shared" si="45"/>
        <v>7410.3841381482944</v>
      </c>
      <c r="AD68" s="21">
        <f>SUM(AC68:$AC$116)</f>
        <v>90851.015739016759</v>
      </c>
      <c r="AE68" s="37">
        <f t="shared" si="46"/>
        <v>0.97538088942307699</v>
      </c>
    </row>
    <row r="69" spans="1:31" x14ac:dyDescent="0.2">
      <c r="A69" s="76">
        <v>63</v>
      </c>
      <c r="B69" s="73">
        <v>30196.815666499999</v>
      </c>
      <c r="C69" s="21">
        <f t="shared" si="24"/>
        <v>1035.4320499999994</v>
      </c>
      <c r="D69" s="22">
        <f t="shared" si="25"/>
        <v>0.96571055499905922</v>
      </c>
      <c r="E69" s="22">
        <f t="shared" si="26"/>
        <v>3.4289445000940805E-2</v>
      </c>
      <c r="F69" s="22">
        <f t="shared" si="27"/>
        <v>6.8778940886939102E-2</v>
      </c>
      <c r="G69" s="22">
        <f t="shared" si="28"/>
        <v>0.10345797723519046</v>
      </c>
      <c r="H69" s="22">
        <f t="shared" si="29"/>
        <v>0.13831135767846636</v>
      </c>
      <c r="I69" s="22">
        <f t="shared" si="30"/>
        <v>0.17331875475221639</v>
      </c>
      <c r="J69" s="22">
        <f t="shared" si="31"/>
        <v>0.20845426596696473</v>
      </c>
      <c r="K69" s="22">
        <f t="shared" si="32"/>
        <v>0.24368598558766186</v>
      </c>
      <c r="L69" s="22">
        <f t="shared" si="33"/>
        <v>0.92856784134524928</v>
      </c>
      <c r="M69" s="21">
        <f t="shared" si="34"/>
        <v>2551.8830781426036</v>
      </c>
      <c r="N69" s="21">
        <f>SUM(M69:$M$121)</f>
        <v>27270.004120552345</v>
      </c>
      <c r="O69" s="37">
        <f t="shared" si="47"/>
        <v>0.96726026061657255</v>
      </c>
      <c r="Q69" s="76">
        <v>63</v>
      </c>
      <c r="R69" s="35">
        <v>82978.067840664589</v>
      </c>
      <c r="S69" s="41">
        <f t="shared" si="35"/>
        <v>1444.8970953094977</v>
      </c>
      <c r="T69" s="37">
        <f t="shared" si="36"/>
        <v>0.98258699999999999</v>
      </c>
      <c r="U69" s="74">
        <f t="shared" si="37"/>
        <v>1.7413000000000012E-2</v>
      </c>
      <c r="V69" s="22">
        <f t="shared" si="38"/>
        <v>3.6263931595000062E-2</v>
      </c>
      <c r="W69" s="22">
        <f t="shared" si="39"/>
        <v>5.6752960409290405E-2</v>
      </c>
      <c r="X69" s="22">
        <f t="shared" si="40"/>
        <v>7.9054150166333589E-2</v>
      </c>
      <c r="Y69" s="22">
        <f t="shared" si="41"/>
        <v>0.10328976115055641</v>
      </c>
      <c r="Z69" s="22">
        <f t="shared" si="42"/>
        <v>0.12946293960209396</v>
      </c>
      <c r="AA69" s="22">
        <f t="shared" si="43"/>
        <v>0.15769880915609996</v>
      </c>
      <c r="AB69" s="22">
        <f t="shared" si="44"/>
        <v>0.94479519230769227</v>
      </c>
      <c r="AC69" s="21">
        <f t="shared" si="45"/>
        <v>7012.3396293892774</v>
      </c>
      <c r="AD69" s="21">
        <f>SUM(AC69:$AC$116)</f>
        <v>83440.631600868452</v>
      </c>
      <c r="AE69" s="37">
        <f t="shared" si="46"/>
        <v>0.97469779647435895</v>
      </c>
    </row>
    <row r="70" spans="1:31" x14ac:dyDescent="0.2">
      <c r="A70" s="76">
        <v>64</v>
      </c>
      <c r="B70" s="73">
        <v>29161.383616499999</v>
      </c>
      <c r="C70" s="21">
        <f t="shared" ref="C70:C101" si="48">+B70-B71</f>
        <v>1041.4729497000008</v>
      </c>
      <c r="D70" s="22">
        <f t="shared" ref="D70:D101" si="49">+B71/B70</f>
        <v>0.96428588700054962</v>
      </c>
      <c r="E70" s="22">
        <f t="shared" ref="E70:E101" si="50">+C70/B70</f>
        <v>3.5714112999450341E-2</v>
      </c>
      <c r="F70" s="22">
        <f t="shared" ref="F70:F101" si="51">SUM(C70:C71)/B70</f>
        <v>7.1624496466559828E-2</v>
      </c>
      <c r="G70" s="22">
        <f t="shared" ref="G70:G101" si="52">SUM(C70:C72)/B70</f>
        <v>0.10771541445731316</v>
      </c>
      <c r="H70" s="22">
        <f t="shared" ref="H70:H101" si="53">SUM(C70:C73)/B70</f>
        <v>0.14396581774071118</v>
      </c>
      <c r="I70" s="22">
        <f t="shared" ref="I70:I101" si="54">SUM(C70:C74)/B70</f>
        <v>0.18034888410864847</v>
      </c>
      <c r="J70" s="22">
        <f t="shared" ref="J70:J101" si="55">SUM(C70:C75)/B70</f>
        <v>0.21683157495045194</v>
      </c>
      <c r="K70" s="22">
        <f t="shared" ref="K70:K101" si="56">SUM(C70:C76)/B70</f>
        <v>0.25337421287923134</v>
      </c>
      <c r="L70" s="22">
        <f t="shared" ref="L70:L101" si="57">+M71/M70</f>
        <v>0.9271979682697592</v>
      </c>
      <c r="M70" s="21">
        <f t="shared" ref="M70:M101" si="58">+($B$3^A70)*B70</f>
        <v>2369.5965612363475</v>
      </c>
      <c r="N70" s="21">
        <f>SUM(M70:$M$121)</f>
        <v>24718.121042409741</v>
      </c>
      <c r="O70" s="37">
        <f t="shared" si="47"/>
        <v>0.96663240212363966</v>
      </c>
      <c r="Q70" s="76">
        <v>64</v>
      </c>
      <c r="R70" s="35">
        <v>81533.170745355092</v>
      </c>
      <c r="S70" s="41">
        <f t="shared" ref="S70:S101" si="59">+R70-R71</f>
        <v>1564.2138807496376</v>
      </c>
      <c r="T70" s="37">
        <f t="shared" ref="T70:T101" si="60">+R71/R70</f>
        <v>0.98081499999999999</v>
      </c>
      <c r="U70" s="74">
        <f t="shared" ref="U70:U101" si="61">1-T70</f>
        <v>1.9185000000000008E-2</v>
      </c>
      <c r="V70" s="22">
        <f t="shared" ref="V70:V101" si="62">SUM(S70:S71)/R70</f>
        <v>4.0037126900000046E-2</v>
      </c>
      <c r="W70" s="22">
        <f t="shared" ref="W70:W101" si="63">SUM(S70:S72)/R70</f>
        <v>6.2733529108703376E-2</v>
      </c>
      <c r="X70" s="22">
        <f t="shared" ref="X70:X101" si="64">SUM(S70:S73)/R70</f>
        <v>8.7398633556678804E-2</v>
      </c>
      <c r="Y70" s="22">
        <f t="shared" ref="Y70:Y101" si="65">SUM(S70:S74)/R70</f>
        <v>0.11403564224042645</v>
      </c>
      <c r="Z70" s="22">
        <f t="shared" ref="Z70:Z101" si="66">SUM(S70:S75)/R70</f>
        <v>0.14277189618435812</v>
      </c>
      <c r="AA70" s="22">
        <f t="shared" ref="AA70:AA101" si="67">SUM(S70:S76)/R70</f>
        <v>0.17372297410072568</v>
      </c>
      <c r="AB70" s="22">
        <f t="shared" ref="AB70:AB101" si="68">+AC71/AC70</f>
        <v>0.94309134615384616</v>
      </c>
      <c r="AC70" s="21">
        <f t="shared" ref="AC70:AC101" si="69">+($B$3^A70)*R70</f>
        <v>6625.2247686756937</v>
      </c>
      <c r="AD70" s="21">
        <f>SUM(AC70:$AC$116)</f>
        <v>76428.291971479193</v>
      </c>
      <c r="AE70" s="37">
        <f t="shared" ref="AE70:AE101" si="70">1-(11/24)*(1-AB70)</f>
        <v>0.9739168669871795</v>
      </c>
    </row>
    <row r="71" spans="1:31" x14ac:dyDescent="0.2">
      <c r="A71" s="76">
        <v>65</v>
      </c>
      <c r="B71" s="73">
        <v>28119.910666799999</v>
      </c>
      <c r="C71" s="21">
        <f t="shared" si="48"/>
        <v>1047.196468099999</v>
      </c>
      <c r="D71" s="22">
        <f t="shared" si="49"/>
        <v>0.96275960900059399</v>
      </c>
      <c r="E71" s="22">
        <f t="shared" si="50"/>
        <v>3.7240390999405987E-2</v>
      </c>
      <c r="F71" s="22">
        <f t="shared" si="51"/>
        <v>7.4668002952761006E-2</v>
      </c>
      <c r="G71" s="22">
        <f t="shared" si="52"/>
        <v>0.11226100703182762</v>
      </c>
      <c r="H71" s="22">
        <f t="shared" si="53"/>
        <v>0.14999158761836745</v>
      </c>
      <c r="I71" s="22">
        <f t="shared" si="54"/>
        <v>0.18782548245559708</v>
      </c>
      <c r="J71" s="22">
        <f t="shared" si="55"/>
        <v>0.2257215446311483</v>
      </c>
      <c r="K71" s="22">
        <f t="shared" si="56"/>
        <v>0.26438821628184217</v>
      </c>
      <c r="L71" s="22">
        <f t="shared" si="57"/>
        <v>0.92573039326980178</v>
      </c>
      <c r="M71" s="21">
        <f t="shared" si="58"/>
        <v>2197.0851171973495</v>
      </c>
      <c r="N71" s="21">
        <f>SUM(M71:$M$121)</f>
        <v>22348.52448117339</v>
      </c>
      <c r="O71" s="37">
        <f t="shared" ref="O71:O102" si="71">1-(11/24)*(1-L71)</f>
        <v>0.96595976358199254</v>
      </c>
      <c r="Q71" s="76">
        <v>65</v>
      </c>
      <c r="R71" s="35">
        <v>79968.956864605454</v>
      </c>
      <c r="S71" s="41">
        <f t="shared" si="59"/>
        <v>1700.1400229415158</v>
      </c>
      <c r="T71" s="37">
        <f t="shared" si="60"/>
        <v>0.97873999999999994</v>
      </c>
      <c r="U71" s="74">
        <f t="shared" si="61"/>
        <v>2.1260000000000057E-2</v>
      </c>
      <c r="V71" s="22">
        <f t="shared" si="62"/>
        <v>4.440034982000008E-2</v>
      </c>
      <c r="W71" s="22">
        <f t="shared" si="63"/>
        <v>6.9547910214137018E-2</v>
      </c>
      <c r="X71" s="22">
        <f t="shared" si="64"/>
        <v>9.670594581080677E-2</v>
      </c>
      <c r="Y71" s="22">
        <f t="shared" si="65"/>
        <v>0.12600428845843317</v>
      </c>
      <c r="Z71" s="22">
        <f t="shared" si="66"/>
        <v>0.15756077761935297</v>
      </c>
      <c r="AA71" s="22">
        <f t="shared" si="67"/>
        <v>0.19126508602835793</v>
      </c>
      <c r="AB71" s="22">
        <f t="shared" si="68"/>
        <v>0.94109615384615364</v>
      </c>
      <c r="AC71" s="21">
        <f t="shared" si="69"/>
        <v>6248.192145662164</v>
      </c>
      <c r="AD71" s="21">
        <f>SUM(AC71:$AC$116)</f>
        <v>69803.067202803475</v>
      </c>
      <c r="AE71" s="37">
        <f t="shared" si="70"/>
        <v>0.97300240384615377</v>
      </c>
    </row>
    <row r="72" spans="1:31" x14ac:dyDescent="0.2">
      <c r="A72" s="76">
        <v>66</v>
      </c>
      <c r="B72" s="73">
        <v>27072.7141987</v>
      </c>
      <c r="C72" s="21">
        <f t="shared" si="48"/>
        <v>1052.4611045999991</v>
      </c>
      <c r="D72" s="22">
        <f t="shared" si="49"/>
        <v>0.96112465499855437</v>
      </c>
      <c r="E72" s="22">
        <f t="shared" si="50"/>
        <v>3.8875345001445662E-2</v>
      </c>
      <c r="F72" s="22">
        <f t="shared" si="51"/>
        <v>7.7922479641930373E-2</v>
      </c>
      <c r="G72" s="22">
        <f t="shared" si="52"/>
        <v>0.11711251237056404</v>
      </c>
      <c r="H72" s="22">
        <f t="shared" si="53"/>
        <v>0.15640985563624552</v>
      </c>
      <c r="I72" s="22">
        <f t="shared" si="54"/>
        <v>0.1957717709277374</v>
      </c>
      <c r="J72" s="22">
        <f t="shared" si="55"/>
        <v>0.23593410354868349</v>
      </c>
      <c r="K72" s="22">
        <f t="shared" si="56"/>
        <v>0.27680321587998902</v>
      </c>
      <c r="L72" s="22">
        <f t="shared" si="57"/>
        <v>0.92415832211399451</v>
      </c>
      <c r="M72" s="21">
        <f t="shared" si="58"/>
        <v>2033.9084695903309</v>
      </c>
      <c r="N72" s="21">
        <f>SUM(M72:$M$121)</f>
        <v>20151.439363976046</v>
      </c>
      <c r="O72" s="37">
        <f t="shared" si="71"/>
        <v>0.96523923096891417</v>
      </c>
      <c r="Q72" s="76">
        <v>66</v>
      </c>
      <c r="R72" s="35">
        <v>78268.816841663938</v>
      </c>
      <c r="S72" s="41">
        <f t="shared" si="59"/>
        <v>1850.5096365874633</v>
      </c>
      <c r="T72" s="37">
        <f t="shared" si="60"/>
        <v>0.97635699999999992</v>
      </c>
      <c r="U72" s="74">
        <f t="shared" si="61"/>
        <v>2.3643000000000081E-2</v>
      </c>
      <c r="V72" s="22">
        <f t="shared" si="62"/>
        <v>4.9336810812000094E-2</v>
      </c>
      <c r="W72" s="22">
        <f t="shared" si="63"/>
        <v>7.7084767978019414E-2</v>
      </c>
      <c r="X72" s="22">
        <f t="shared" si="64"/>
        <v>0.10701952352865228</v>
      </c>
      <c r="Y72" s="22">
        <f t="shared" si="65"/>
        <v>0.13926147661212673</v>
      </c>
      <c r="Z72" s="22">
        <f t="shared" si="66"/>
        <v>0.17369790345582883</v>
      </c>
      <c r="AA72" s="22">
        <f t="shared" si="67"/>
        <v>0.20991224544107021</v>
      </c>
      <c r="AB72" s="22">
        <f t="shared" si="68"/>
        <v>0.93880480769230767</v>
      </c>
      <c r="AC72" s="21">
        <f t="shared" si="69"/>
        <v>5880.1495967744086</v>
      </c>
      <c r="AD72" s="21">
        <f>SUM(AC72:$AC$116)</f>
        <v>63554.875057141304</v>
      </c>
      <c r="AE72" s="37">
        <f t="shared" si="70"/>
        <v>0.97195220352564105</v>
      </c>
    </row>
    <row r="73" spans="1:31" x14ac:dyDescent="0.2">
      <c r="A73" s="76">
        <v>67</v>
      </c>
      <c r="B73" s="73">
        <v>26020.2530941</v>
      </c>
      <c r="C73" s="21">
        <f t="shared" si="48"/>
        <v>1057.1119164000011</v>
      </c>
      <c r="D73" s="22">
        <f t="shared" si="49"/>
        <v>0.95937349600032529</v>
      </c>
      <c r="E73" s="22">
        <f t="shared" si="50"/>
        <v>4.0626503999674678E-2</v>
      </c>
      <c r="F73" s="22">
        <f t="shared" si="51"/>
        <v>8.1401685995908676E-2</v>
      </c>
      <c r="G73" s="22">
        <f t="shared" si="52"/>
        <v>0.1222885190006666</v>
      </c>
      <c r="H73" s="22">
        <f t="shared" si="53"/>
        <v>0.16324253582541562</v>
      </c>
      <c r="I73" s="22">
        <f t="shared" si="54"/>
        <v>0.20502934507234571</v>
      </c>
      <c r="J73" s="22">
        <f t="shared" si="55"/>
        <v>0.24755152168986991</v>
      </c>
      <c r="K73" s="22">
        <f t="shared" si="56"/>
        <v>0.2906903447997235</v>
      </c>
      <c r="L73" s="22">
        <f t="shared" si="57"/>
        <v>0.92247451538492797</v>
      </c>
      <c r="M73" s="21">
        <f t="shared" si="58"/>
        <v>1879.6534385900427</v>
      </c>
      <c r="N73" s="21">
        <f>SUM(M73:$M$121)</f>
        <v>18117.530894385709</v>
      </c>
      <c r="O73" s="37">
        <f t="shared" si="71"/>
        <v>0.96446748621809197</v>
      </c>
      <c r="Q73" s="76">
        <v>67</v>
      </c>
      <c r="R73" s="35">
        <v>76418.307205076475</v>
      </c>
      <c r="S73" s="41">
        <f t="shared" si="59"/>
        <v>2011.0241724087973</v>
      </c>
      <c r="T73" s="37">
        <f t="shared" si="60"/>
        <v>0.97368399999999988</v>
      </c>
      <c r="U73" s="74">
        <f t="shared" si="61"/>
        <v>2.6316000000000117E-2</v>
      </c>
      <c r="V73" s="22">
        <f t="shared" si="62"/>
        <v>5.4735888592000043E-2</v>
      </c>
      <c r="W73" s="22">
        <f t="shared" si="63"/>
        <v>8.5395530045518434E-2</v>
      </c>
      <c r="X73" s="22">
        <f t="shared" si="64"/>
        <v>0.11841823903769493</v>
      </c>
      <c r="Y73" s="22">
        <f t="shared" si="65"/>
        <v>0.15368856213027488</v>
      </c>
      <c r="Z73" s="22">
        <f t="shared" si="66"/>
        <v>0.19077985351779131</v>
      </c>
      <c r="AA73" s="22">
        <f t="shared" si="67"/>
        <v>0.22920890905408495</v>
      </c>
      <c r="AB73" s="22">
        <f t="shared" si="68"/>
        <v>0.93623461538461517</v>
      </c>
      <c r="AC73" s="21">
        <f t="shared" si="69"/>
        <v>5520.3127114017989</v>
      </c>
      <c r="AD73" s="21">
        <f>SUM(AC73:$AC$116)</f>
        <v>57674.725460366892</v>
      </c>
      <c r="AE73" s="37">
        <f t="shared" si="70"/>
        <v>0.97077419871794857</v>
      </c>
    </row>
    <row r="74" spans="1:31" x14ac:dyDescent="0.2">
      <c r="A74" s="76">
        <v>68</v>
      </c>
      <c r="B74" s="73">
        <v>24963.141177699999</v>
      </c>
      <c r="C74" s="21">
        <f t="shared" si="48"/>
        <v>1060.9805554999984</v>
      </c>
      <c r="D74" s="22">
        <f t="shared" si="49"/>
        <v>0.95749811500293924</v>
      </c>
      <c r="E74" s="22">
        <f t="shared" si="50"/>
        <v>4.2501884997060806E-2</v>
      </c>
      <c r="F74" s="22">
        <f t="shared" si="51"/>
        <v>8.5120149077960602E-2</v>
      </c>
      <c r="G74" s="22">
        <f t="shared" si="52"/>
        <v>0.12780844200609368</v>
      </c>
      <c r="H74" s="22">
        <f t="shared" si="53"/>
        <v>0.17136479354294701</v>
      </c>
      <c r="I74" s="22">
        <f t="shared" si="54"/>
        <v>0.21568765298695</v>
      </c>
      <c r="J74" s="22">
        <f t="shared" si="55"/>
        <v>0.26065327199737859</v>
      </c>
      <c r="K74" s="22">
        <f t="shared" si="56"/>
        <v>0.30611456223010725</v>
      </c>
      <c r="L74" s="22">
        <f t="shared" si="57"/>
        <v>0.92067126442590297</v>
      </c>
      <c r="M74" s="21">
        <f t="shared" si="58"/>
        <v>1733.9323948549631</v>
      </c>
      <c r="N74" s="21">
        <f>SUM(M74:$M$121)</f>
        <v>16237.877455795662</v>
      </c>
      <c r="O74" s="37">
        <f t="shared" si="71"/>
        <v>0.96364099619520549</v>
      </c>
      <c r="Q74" s="76">
        <v>68</v>
      </c>
      <c r="R74" s="35">
        <v>74407.283032667678</v>
      </c>
      <c r="S74" s="41">
        <f t="shared" si="59"/>
        <v>2171.7997771575028</v>
      </c>
      <c r="T74" s="37">
        <f t="shared" si="60"/>
        <v>0.97081200000000001</v>
      </c>
      <c r="U74" s="74">
        <f t="shared" si="61"/>
        <v>2.9187999999999992E-2</v>
      </c>
      <c r="V74" s="22">
        <f t="shared" si="62"/>
        <v>6.0676287219999896E-2</v>
      </c>
      <c r="W74" s="22">
        <f t="shared" si="63"/>
        <v>9.4591509193634557E-2</v>
      </c>
      <c r="X74" s="22">
        <f t="shared" si="64"/>
        <v>0.13081509209381567</v>
      </c>
      <c r="Y74" s="22">
        <f t="shared" si="65"/>
        <v>0.16890885905262001</v>
      </c>
      <c r="Z74" s="22">
        <f t="shared" si="66"/>
        <v>0.20837654624507015</v>
      </c>
      <c r="AA74" s="22">
        <f t="shared" si="67"/>
        <v>0.24892429116985137</v>
      </c>
      <c r="AB74" s="22">
        <f t="shared" si="68"/>
        <v>0.93347307692307702</v>
      </c>
      <c r="AC74" s="21">
        <f t="shared" si="69"/>
        <v>5168.3078481620651</v>
      </c>
      <c r="AD74" s="21">
        <f>SUM(AC74:$AC$116)</f>
        <v>52154.412748965093</v>
      </c>
      <c r="AE74" s="37">
        <f t="shared" si="70"/>
        <v>0.96950849358974367</v>
      </c>
    </row>
    <row r="75" spans="1:31" x14ac:dyDescent="0.2">
      <c r="A75" s="76">
        <v>69</v>
      </c>
      <c r="B75" s="73">
        <v>23902.160622200001</v>
      </c>
      <c r="C75" s="21">
        <f t="shared" si="48"/>
        <v>1063.8857430000025</v>
      </c>
      <c r="D75" s="22">
        <f t="shared" si="49"/>
        <v>0.95548997599773977</v>
      </c>
      <c r="E75" s="22">
        <f t="shared" si="50"/>
        <v>4.4510024002260277E-2</v>
      </c>
      <c r="F75" s="22">
        <f t="shared" si="51"/>
        <v>8.909318532577061E-2</v>
      </c>
      <c r="G75" s="22">
        <f t="shared" si="52"/>
        <v>0.13458293705934934</v>
      </c>
      <c r="H75" s="22">
        <f t="shared" si="53"/>
        <v>0.18087322082023899</v>
      </c>
      <c r="I75" s="22">
        <f t="shared" si="54"/>
        <v>0.22783479526708847</v>
      </c>
      <c r="J75" s="22">
        <f t="shared" si="55"/>
        <v>0.27531404302789381</v>
      </c>
      <c r="K75" s="22">
        <f t="shared" si="56"/>
        <v>0.32313224805821378</v>
      </c>
      <c r="L75" s="22">
        <f t="shared" si="57"/>
        <v>0.91874036153628813</v>
      </c>
      <c r="M75" s="21">
        <f t="shared" si="58"/>
        <v>1596.3817304001529</v>
      </c>
      <c r="N75" s="21">
        <f>SUM(M75:$M$121)</f>
        <v>14503.945060940699</v>
      </c>
      <c r="O75" s="37">
        <f t="shared" si="71"/>
        <v>0.96275599903746545</v>
      </c>
      <c r="Q75" s="76">
        <v>69</v>
      </c>
      <c r="R75" s="35">
        <v>72235.483255510175</v>
      </c>
      <c r="S75" s="41">
        <f t="shared" si="59"/>
        <v>2342.9578993924661</v>
      </c>
      <c r="T75" s="37">
        <f t="shared" si="60"/>
        <v>0.96756500000000012</v>
      </c>
      <c r="U75" s="74">
        <f t="shared" si="61"/>
        <v>3.2434999999999881E-2</v>
      </c>
      <c r="V75" s="22">
        <f t="shared" si="62"/>
        <v>6.7369901889999889E-2</v>
      </c>
      <c r="W75" s="22">
        <f t="shared" si="63"/>
        <v>0.10468256685518483</v>
      </c>
      <c r="X75" s="22">
        <f t="shared" si="64"/>
        <v>0.14392164399762264</v>
      </c>
      <c r="Y75" s="22">
        <f t="shared" si="65"/>
        <v>0.18457594904581956</v>
      </c>
      <c r="Z75" s="22">
        <f t="shared" si="66"/>
        <v>0.22634278435974359</v>
      </c>
      <c r="AA75" s="22">
        <f t="shared" si="67"/>
        <v>0.26912061278414035</v>
      </c>
      <c r="AB75" s="22">
        <f t="shared" si="68"/>
        <v>0.93035096153846142</v>
      </c>
      <c r="AC75" s="21">
        <f t="shared" si="69"/>
        <v>4824.4762295095297</v>
      </c>
      <c r="AD75" s="21">
        <f>SUM(AC75:$AC$116)</f>
        <v>46986.104900803024</v>
      </c>
      <c r="AE75" s="37">
        <f t="shared" si="70"/>
        <v>0.96807752403846148</v>
      </c>
    </row>
    <row r="76" spans="1:31" x14ac:dyDescent="0.2">
      <c r="A76" s="76">
        <v>70</v>
      </c>
      <c r="B76" s="73">
        <v>22838.274879199998</v>
      </c>
      <c r="C76" s="21">
        <f t="shared" si="48"/>
        <v>1065.6338829999986</v>
      </c>
      <c r="D76" s="22">
        <f t="shared" si="49"/>
        <v>0.95334000100110339</v>
      </c>
      <c r="E76" s="22">
        <f t="shared" si="50"/>
        <v>4.6659998998896654E-2</v>
      </c>
      <c r="F76" s="22">
        <f t="shared" si="51"/>
        <v>9.4268820521150223E-2</v>
      </c>
      <c r="G76" s="22">
        <f t="shared" si="52"/>
        <v>0.14271546561813567</v>
      </c>
      <c r="H76" s="22">
        <f t="shared" si="53"/>
        <v>0.19186467244033323</v>
      </c>
      <c r="I76" s="22">
        <f t="shared" si="54"/>
        <v>0.24155566758785077</v>
      </c>
      <c r="J76" s="22">
        <f t="shared" si="55"/>
        <v>0.29160140980548876</v>
      </c>
      <c r="K76" s="22">
        <f t="shared" si="56"/>
        <v>0.34178846614676656</v>
      </c>
      <c r="L76" s="22">
        <f t="shared" si="57"/>
        <v>0.9166730778856762</v>
      </c>
      <c r="M76" s="21">
        <f t="shared" si="58"/>
        <v>1466.6603281377618</v>
      </c>
      <c r="N76" s="21">
        <f>SUM(M76:$M$121)</f>
        <v>12907.563330540546</v>
      </c>
      <c r="O76" s="37">
        <f t="shared" si="71"/>
        <v>0.96180849403093494</v>
      </c>
      <c r="Q76" s="76">
        <v>70</v>
      </c>
      <c r="R76" s="35">
        <v>69892.525356117709</v>
      </c>
      <c r="S76" s="41">
        <f t="shared" si="59"/>
        <v>2523.539520507984</v>
      </c>
      <c r="T76" s="37">
        <f t="shared" si="60"/>
        <v>0.96389400000000003</v>
      </c>
      <c r="U76" s="74">
        <f t="shared" si="61"/>
        <v>3.6105999999999971E-2</v>
      </c>
      <c r="V76" s="22">
        <f t="shared" si="62"/>
        <v>7.4669471152000039E-2</v>
      </c>
      <c r="W76" s="22">
        <f t="shared" si="63"/>
        <v>0.11522393223982132</v>
      </c>
      <c r="X76" s="22">
        <f t="shared" si="64"/>
        <v>0.15724106292168447</v>
      </c>
      <c r="Y76" s="22">
        <f t="shared" si="65"/>
        <v>0.20040801843777281</v>
      </c>
      <c r="Z76" s="22">
        <f t="shared" si="66"/>
        <v>0.24461985787429311</v>
      </c>
      <c r="AA76" s="22">
        <f t="shared" si="67"/>
        <v>0.28999403225150006</v>
      </c>
      <c r="AB76" s="22">
        <f t="shared" si="68"/>
        <v>0.92682115384615371</v>
      </c>
      <c r="AC76" s="21">
        <f t="shared" si="69"/>
        <v>4488.4560990436421</v>
      </c>
      <c r="AD76" s="21">
        <f>SUM(AC76:$AC$116)</f>
        <v>42161.628671293496</v>
      </c>
      <c r="AE76" s="37">
        <f t="shared" si="70"/>
        <v>0.9664596955128204</v>
      </c>
    </row>
    <row r="77" spans="1:31" x14ac:dyDescent="0.2">
      <c r="A77" s="76">
        <v>71</v>
      </c>
      <c r="B77" s="73">
        <v>21772.6409962</v>
      </c>
      <c r="C77" s="21">
        <f t="shared" si="48"/>
        <v>1087.3033525999999</v>
      </c>
      <c r="D77" s="22">
        <f t="shared" si="49"/>
        <v>0.95006102600094455</v>
      </c>
      <c r="E77" s="22">
        <f t="shared" si="50"/>
        <v>4.9938973999055419E-2</v>
      </c>
      <c r="F77" s="22">
        <f t="shared" si="51"/>
        <v>0.10075677776907616</v>
      </c>
      <c r="G77" s="22">
        <f t="shared" si="52"/>
        <v>0.15231152924345667</v>
      </c>
      <c r="H77" s="22">
        <f t="shared" si="53"/>
        <v>0.20443458617523022</v>
      </c>
      <c r="I77" s="22">
        <f t="shared" si="54"/>
        <v>0.25692975281576236</v>
      </c>
      <c r="J77" s="22">
        <f t="shared" si="55"/>
        <v>0.30957315001778501</v>
      </c>
      <c r="K77" s="22">
        <f t="shared" si="56"/>
        <v>0.36211391387365605</v>
      </c>
      <c r="L77" s="22">
        <f t="shared" si="57"/>
        <v>0.91352021730860056</v>
      </c>
      <c r="M77" s="21">
        <f t="shared" si="58"/>
        <v>1344.4480372068579</v>
      </c>
      <c r="N77" s="21">
        <f>SUM(M77:$M$121)</f>
        <v>11440.903002402787</v>
      </c>
      <c r="O77" s="37">
        <f t="shared" si="71"/>
        <v>0.96036343293310855</v>
      </c>
      <c r="Q77" s="76">
        <v>71</v>
      </c>
      <c r="R77" s="35">
        <v>67368.985835609725</v>
      </c>
      <c r="S77" s="41">
        <f t="shared" si="59"/>
        <v>2695.2983853110782</v>
      </c>
      <c r="T77" s="37">
        <f t="shared" si="60"/>
        <v>0.95999199999999996</v>
      </c>
      <c r="U77" s="74">
        <f t="shared" si="61"/>
        <v>4.0008000000000044E-2</v>
      </c>
      <c r="V77" s="22">
        <f t="shared" si="62"/>
        <v>8.2081569384000047E-2</v>
      </c>
      <c r="W77" s="22">
        <f t="shared" si="63"/>
        <v>0.12567259773552331</v>
      </c>
      <c r="X77" s="22">
        <f t="shared" si="64"/>
        <v>0.17045652160691199</v>
      </c>
      <c r="Y77" s="22">
        <f t="shared" si="65"/>
        <v>0.21632446915770109</v>
      </c>
      <c r="Z77" s="22">
        <f t="shared" si="66"/>
        <v>0.26339829094433626</v>
      </c>
      <c r="AA77" s="22">
        <f t="shared" si="67"/>
        <v>0.31195802201212181</v>
      </c>
      <c r="AB77" s="22">
        <f t="shared" si="68"/>
        <v>0.92306923076923064</v>
      </c>
      <c r="AC77" s="21">
        <f t="shared" si="69"/>
        <v>4159.9960607034345</v>
      </c>
      <c r="AD77" s="21">
        <f>SUM(AC77:$AC$116)</f>
        <v>37673.172572249852</v>
      </c>
      <c r="AE77" s="37">
        <f t="shared" si="70"/>
        <v>0.96474006410256408</v>
      </c>
    </row>
    <row r="78" spans="1:31" x14ac:dyDescent="0.2">
      <c r="A78" s="76">
        <v>72</v>
      </c>
      <c r="B78" s="73">
        <v>20685.3376436</v>
      </c>
      <c r="C78" s="21">
        <f t="shared" si="48"/>
        <v>1106.4377977000004</v>
      </c>
      <c r="D78" s="22">
        <f t="shared" si="49"/>
        <v>0.94651101099902379</v>
      </c>
      <c r="E78" s="22">
        <f t="shared" si="50"/>
        <v>5.3488989000976248E-2</v>
      </c>
      <c r="F78" s="22">
        <f t="shared" si="51"/>
        <v>0.1077536625992481</v>
      </c>
      <c r="G78" s="22">
        <f t="shared" si="52"/>
        <v>0.16261651404277391</v>
      </c>
      <c r="H78" s="22">
        <f t="shared" si="53"/>
        <v>0.21787103475656217</v>
      </c>
      <c r="I78" s="22">
        <f t="shared" si="54"/>
        <v>0.27328157761780608</v>
      </c>
      <c r="J78" s="22">
        <f t="shared" si="55"/>
        <v>0.32858409231733943</v>
      </c>
      <c r="K78" s="22">
        <f t="shared" si="56"/>
        <v>0.38348791492191681</v>
      </c>
      <c r="L78" s="22">
        <f t="shared" si="57"/>
        <v>0.91010674134521508</v>
      </c>
      <c r="M78" s="21">
        <f t="shared" si="58"/>
        <v>1228.1804631093303</v>
      </c>
      <c r="N78" s="21">
        <f>SUM(M78:$M$121)</f>
        <v>10096.454965195928</v>
      </c>
      <c r="O78" s="37">
        <f t="shared" si="71"/>
        <v>0.9587989231165569</v>
      </c>
      <c r="Q78" s="76">
        <v>72</v>
      </c>
      <c r="R78" s="35">
        <v>64673.687450298647</v>
      </c>
      <c r="S78" s="41">
        <f t="shared" si="59"/>
        <v>2834.4536998842377</v>
      </c>
      <c r="T78" s="37">
        <f t="shared" si="60"/>
        <v>0.95617300000000005</v>
      </c>
      <c r="U78" s="74">
        <f t="shared" si="61"/>
        <v>4.3826999999999949E-2</v>
      </c>
      <c r="V78" s="22">
        <f t="shared" si="62"/>
        <v>8.923469959700002E-2</v>
      </c>
      <c r="W78" s="22">
        <f t="shared" si="63"/>
        <v>0.13588500904894202</v>
      </c>
      <c r="X78" s="22">
        <f t="shared" si="64"/>
        <v>0.18366451924359894</v>
      </c>
      <c r="Y78" s="22">
        <f t="shared" si="65"/>
        <v>0.23270015890167442</v>
      </c>
      <c r="Z78" s="22">
        <f t="shared" si="66"/>
        <v>0.28328363362624037</v>
      </c>
      <c r="AA78" s="22">
        <f t="shared" si="67"/>
        <v>0.33531365824314346</v>
      </c>
      <c r="AB78" s="22">
        <f t="shared" si="68"/>
        <v>0.91939711538461533</v>
      </c>
      <c r="AC78" s="21">
        <f t="shared" si="69"/>
        <v>3839.9643637565491</v>
      </c>
      <c r="AD78" s="21">
        <f>SUM(AC78:$AC$116)</f>
        <v>33513.176511546422</v>
      </c>
      <c r="AE78" s="37">
        <f t="shared" si="70"/>
        <v>0.96305701121794873</v>
      </c>
    </row>
    <row r="79" spans="1:31" x14ac:dyDescent="0.2">
      <c r="A79" s="76">
        <v>73</v>
      </c>
      <c r="B79" s="73">
        <v>19578.899845899999</v>
      </c>
      <c r="C79" s="21">
        <f t="shared" si="48"/>
        <v>1122.4830954999998</v>
      </c>
      <c r="D79" s="22">
        <f t="shared" si="49"/>
        <v>0.94266873499865944</v>
      </c>
      <c r="E79" s="22">
        <f t="shared" si="50"/>
        <v>5.7331265001340614E-2</v>
      </c>
      <c r="F79" s="22">
        <f t="shared" si="51"/>
        <v>0.1152945119218589</v>
      </c>
      <c r="G79" s="22">
        <f t="shared" si="52"/>
        <v>0.1736715620266096</v>
      </c>
      <c r="H79" s="22">
        <f t="shared" si="53"/>
        <v>0.23221345136264507</v>
      </c>
      <c r="I79" s="22">
        <f t="shared" si="54"/>
        <v>0.29064120767703033</v>
      </c>
      <c r="J79" s="22">
        <f t="shared" si="55"/>
        <v>0.34864774111041053</v>
      </c>
      <c r="K79" s="22">
        <f t="shared" si="56"/>
        <v>0.40590102105579717</v>
      </c>
      <c r="L79" s="22">
        <f t="shared" si="57"/>
        <v>0.90641224519101848</v>
      </c>
      <c r="M79" s="21">
        <f t="shared" si="58"/>
        <v>1117.7753190642898</v>
      </c>
      <c r="N79" s="21">
        <f>SUM(M79:$M$121)</f>
        <v>8868.2745020865987</v>
      </c>
      <c r="O79" s="37">
        <f t="shared" si="71"/>
        <v>0.95710561237921676</v>
      </c>
      <c r="Q79" s="76">
        <v>73</v>
      </c>
      <c r="R79" s="35">
        <v>61839.233750414409</v>
      </c>
      <c r="S79" s="41">
        <f t="shared" si="59"/>
        <v>2936.6833715734319</v>
      </c>
      <c r="T79" s="37">
        <f t="shared" si="60"/>
        <v>0.952511</v>
      </c>
      <c r="U79" s="74">
        <f t="shared" si="61"/>
        <v>4.7489000000000003E-2</v>
      </c>
      <c r="V79" s="22">
        <f t="shared" si="62"/>
        <v>9.6277565930999967E-2</v>
      </c>
      <c r="W79" s="22">
        <f t="shared" si="63"/>
        <v>0.14624709047797727</v>
      </c>
      <c r="X79" s="22">
        <f t="shared" si="64"/>
        <v>0.19753032024714609</v>
      </c>
      <c r="Y79" s="22">
        <f t="shared" si="65"/>
        <v>0.25043233141517318</v>
      </c>
      <c r="Z79" s="22">
        <f t="shared" si="66"/>
        <v>0.3048471963160887</v>
      </c>
      <c r="AA79" s="22">
        <f t="shared" si="67"/>
        <v>0.36024531354726691</v>
      </c>
      <c r="AB79" s="22">
        <f t="shared" si="68"/>
        <v>0.91587596153846129</v>
      </c>
      <c r="AC79" s="21">
        <f t="shared" si="69"/>
        <v>3530.452159217491</v>
      </c>
      <c r="AD79" s="21">
        <f>SUM(AC79:$AC$116)</f>
        <v>29673.21214778988</v>
      </c>
      <c r="AE79" s="37">
        <f t="shared" si="70"/>
        <v>0.9614431490384614</v>
      </c>
    </row>
    <row r="80" spans="1:31" x14ac:dyDescent="0.2">
      <c r="A80" s="76">
        <v>74</v>
      </c>
      <c r="B80" s="73">
        <v>18456.4167504</v>
      </c>
      <c r="C80" s="21">
        <f t="shared" si="48"/>
        <v>1134.8566061999991</v>
      </c>
      <c r="D80" s="22">
        <f t="shared" si="49"/>
        <v>0.93851154199932096</v>
      </c>
      <c r="E80" s="22">
        <f t="shared" si="50"/>
        <v>6.1488458000679015E-2</v>
      </c>
      <c r="F80" s="22">
        <f t="shared" si="51"/>
        <v>0.12341588588427561</v>
      </c>
      <c r="G80" s="22">
        <f t="shared" si="52"/>
        <v>0.18551817819814845</v>
      </c>
      <c r="H80" s="22">
        <f t="shared" si="53"/>
        <v>0.2474993961436745</v>
      </c>
      <c r="I80" s="22">
        <f t="shared" si="54"/>
        <v>0.30903377325809389</v>
      </c>
      <c r="J80" s="22">
        <f t="shared" si="55"/>
        <v>0.36976908548362142</v>
      </c>
      <c r="K80" s="22">
        <f t="shared" si="56"/>
        <v>0.42933155944413026</v>
      </c>
      <c r="L80" s="22">
        <f t="shared" si="57"/>
        <v>0.90241494423011626</v>
      </c>
      <c r="M80" s="21">
        <f t="shared" si="58"/>
        <v>1013.1652365721699</v>
      </c>
      <c r="N80" s="21">
        <f>SUM(M80:$M$121)</f>
        <v>7750.4991830223098</v>
      </c>
      <c r="O80" s="37">
        <f t="shared" si="71"/>
        <v>0.95527351610546996</v>
      </c>
      <c r="Q80" s="76">
        <v>74</v>
      </c>
      <c r="R80" s="35">
        <v>58902.550378840977</v>
      </c>
      <c r="S80" s="41">
        <f t="shared" si="59"/>
        <v>3017.0475329546098</v>
      </c>
      <c r="T80" s="37">
        <f t="shared" si="60"/>
        <v>0.94877900000000004</v>
      </c>
      <c r="U80" s="74">
        <f t="shared" si="61"/>
        <v>5.1220999999999961E-2</v>
      </c>
      <c r="V80" s="22">
        <f t="shared" si="62"/>
        <v>0.10368183724700003</v>
      </c>
      <c r="W80" s="22">
        <f t="shared" si="63"/>
        <v>0.15752187664724721</v>
      </c>
      <c r="X80" s="22">
        <f t="shared" si="64"/>
        <v>0.21306140445115401</v>
      </c>
      <c r="Y80" s="22">
        <f t="shared" si="65"/>
        <v>0.27018921179502253</v>
      </c>
      <c r="Z80" s="22">
        <f t="shared" si="66"/>
        <v>0.32834929312865352</v>
      </c>
      <c r="AA80" s="22">
        <f t="shared" si="67"/>
        <v>0.38707238608112221</v>
      </c>
      <c r="AB80" s="22">
        <f t="shared" si="68"/>
        <v>0.91228750000000014</v>
      </c>
      <c r="AC80" s="21">
        <f t="shared" si="69"/>
        <v>3233.4562659888566</v>
      </c>
      <c r="AD80" s="21">
        <f>SUM(AC80:$AC$116)</f>
        <v>26142.75998857239</v>
      </c>
      <c r="AE80" s="37">
        <f t="shared" si="70"/>
        <v>0.95979843750000005</v>
      </c>
    </row>
    <row r="81" spans="1:31" x14ac:dyDescent="0.2">
      <c r="A81" s="76">
        <v>75</v>
      </c>
      <c r="B81" s="73">
        <v>17321.560144200001</v>
      </c>
      <c r="C81" s="21">
        <f t="shared" si="48"/>
        <v>1142.9584173000003</v>
      </c>
      <c r="D81" s="22">
        <f t="shared" si="49"/>
        <v>0.93401527300168097</v>
      </c>
      <c r="E81" s="22">
        <f t="shared" si="50"/>
        <v>6.5984726998319004E-2</v>
      </c>
      <c r="F81" s="22">
        <f t="shared" si="51"/>
        <v>0.13215577501929024</v>
      </c>
      <c r="G81" s="22">
        <f t="shared" si="52"/>
        <v>0.19819781624287158</v>
      </c>
      <c r="H81" s="22">
        <f t="shared" si="53"/>
        <v>0.2637637409658985</v>
      </c>
      <c r="I81" s="22">
        <f t="shared" si="54"/>
        <v>0.32847824846800389</v>
      </c>
      <c r="J81" s="22">
        <f t="shared" si="55"/>
        <v>0.39194307686385105</v>
      </c>
      <c r="K81" s="22">
        <f t="shared" si="56"/>
        <v>0.45374398141796224</v>
      </c>
      <c r="L81" s="22">
        <f t="shared" si="57"/>
        <v>0.89809160865546234</v>
      </c>
      <c r="M81" s="21">
        <f t="shared" si="58"/>
        <v>914.29545045716725</v>
      </c>
      <c r="N81" s="21">
        <f>SUM(M81:$M$121)</f>
        <v>6737.3339464501405</v>
      </c>
      <c r="O81" s="37">
        <f t="shared" si="71"/>
        <v>0.9532919873004202</v>
      </c>
      <c r="Q81" s="76">
        <v>75</v>
      </c>
      <c r="R81" s="35">
        <v>55885.502845886367</v>
      </c>
      <c r="S81" s="41">
        <f t="shared" si="59"/>
        <v>3090.0771088576003</v>
      </c>
      <c r="T81" s="37">
        <f t="shared" si="60"/>
        <v>0.94470699999999985</v>
      </c>
      <c r="U81" s="74">
        <f t="shared" si="61"/>
        <v>5.5293000000000148E-2</v>
      </c>
      <c r="V81" s="22">
        <f t="shared" si="62"/>
        <v>0.11203966007600005</v>
      </c>
      <c r="W81" s="22">
        <f t="shared" si="63"/>
        <v>0.17057755752514975</v>
      </c>
      <c r="X81" s="22">
        <f t="shared" si="64"/>
        <v>0.23078947973661154</v>
      </c>
      <c r="Y81" s="22">
        <f t="shared" si="65"/>
        <v>0.29208940451744142</v>
      </c>
      <c r="Z81" s="22">
        <f t="shared" si="66"/>
        <v>0.35398273579107703</v>
      </c>
      <c r="AA81" s="22">
        <f t="shared" si="67"/>
        <v>0.41564185357349764</v>
      </c>
      <c r="AB81" s="22">
        <f t="shared" si="68"/>
        <v>0.90837211538461515</v>
      </c>
      <c r="AC81" s="21">
        <f t="shared" si="69"/>
        <v>2949.8417332583094</v>
      </c>
      <c r="AD81" s="21">
        <f>SUM(AC81:$AC$116)</f>
        <v>22909.303722583532</v>
      </c>
      <c r="AE81" s="37">
        <f t="shared" si="70"/>
        <v>0.95800388621794863</v>
      </c>
    </row>
    <row r="82" spans="1:31" x14ac:dyDescent="0.2">
      <c r="A82" s="76">
        <v>76</v>
      </c>
      <c r="B82" s="73">
        <v>16178.6017269</v>
      </c>
      <c r="C82" s="21">
        <f t="shared" si="48"/>
        <v>1146.1857880999996</v>
      </c>
      <c r="D82" s="22">
        <f t="shared" si="49"/>
        <v>0.929154211998788</v>
      </c>
      <c r="E82" s="22">
        <f t="shared" si="50"/>
        <v>7.0845788001211996E-2</v>
      </c>
      <c r="F82" s="22">
        <f t="shared" si="51"/>
        <v>0.14155345535159641</v>
      </c>
      <c r="G82" s="22">
        <f t="shared" si="52"/>
        <v>0.21175137033034741</v>
      </c>
      <c r="H82" s="22">
        <f t="shared" si="53"/>
        <v>0.2810377186082828</v>
      </c>
      <c r="I82" s="22">
        <f t="shared" si="54"/>
        <v>0.34898610256980822</v>
      </c>
      <c r="J82" s="22">
        <f t="shared" si="55"/>
        <v>0.41515301261989684</v>
      </c>
      <c r="K82" s="22">
        <f t="shared" si="56"/>
        <v>0.47908723078413834</v>
      </c>
      <c r="L82" s="22">
        <f t="shared" si="57"/>
        <v>0.89341751153729598</v>
      </c>
      <c r="M82" s="21">
        <f t="shared" si="58"/>
        <v>821.1210718874479</v>
      </c>
      <c r="N82" s="21">
        <f>SUM(M82:$M$121)</f>
        <v>5823.0384959929725</v>
      </c>
      <c r="O82" s="37">
        <f t="shared" si="71"/>
        <v>0.95114969278792727</v>
      </c>
      <c r="Q82" s="76">
        <v>76</v>
      </c>
      <c r="R82" s="35">
        <v>52795.425737028767</v>
      </c>
      <c r="S82" s="41">
        <f t="shared" si="59"/>
        <v>3171.3156331718419</v>
      </c>
      <c r="T82" s="37">
        <f t="shared" si="60"/>
        <v>0.93993199999999999</v>
      </c>
      <c r="U82" s="74">
        <f t="shared" si="61"/>
        <v>6.006800000000001E-2</v>
      </c>
      <c r="V82" s="22">
        <f t="shared" si="62"/>
        <v>0.12203207716799989</v>
      </c>
      <c r="W82" s="22">
        <f t="shared" si="63"/>
        <v>0.18576815852598896</v>
      </c>
      <c r="X82" s="22">
        <f t="shared" si="64"/>
        <v>0.25065592243673579</v>
      </c>
      <c r="Y82" s="22">
        <f t="shared" si="65"/>
        <v>0.31617182448216957</v>
      </c>
      <c r="Z82" s="22">
        <f t="shared" si="66"/>
        <v>0.38143980469446886</v>
      </c>
      <c r="AA82" s="22">
        <f t="shared" si="67"/>
        <v>0.44557892990589465</v>
      </c>
      <c r="AB82" s="22">
        <f t="shared" si="68"/>
        <v>0.90378076923076911</v>
      </c>
      <c r="AC82" s="21">
        <f t="shared" si="69"/>
        <v>2679.5539752896702</v>
      </c>
      <c r="AD82" s="21">
        <f>SUM(AC82:$AC$116)</f>
        <v>19959.461989325224</v>
      </c>
      <c r="AE82" s="37">
        <f t="shared" si="70"/>
        <v>0.95589951923076921</v>
      </c>
    </row>
    <row r="83" spans="1:31" x14ac:dyDescent="0.2">
      <c r="A83" s="76">
        <v>77</v>
      </c>
      <c r="B83" s="73">
        <v>15032.415938800001</v>
      </c>
      <c r="C83" s="21">
        <f t="shared" si="48"/>
        <v>1143.9511891000002</v>
      </c>
      <c r="D83" s="22">
        <f t="shared" si="49"/>
        <v>0.92390104200434209</v>
      </c>
      <c r="E83" s="22">
        <f t="shared" si="50"/>
        <v>7.609895799565794E-2</v>
      </c>
      <c r="F83" s="22">
        <f t="shared" si="51"/>
        <v>0.1516492962196454</v>
      </c>
      <c r="G83" s="22">
        <f t="shared" si="52"/>
        <v>0.22621856296050991</v>
      </c>
      <c r="H83" s="22">
        <f t="shared" si="53"/>
        <v>0.29934784880355148</v>
      </c>
      <c r="I83" s="22">
        <f t="shared" si="54"/>
        <v>0.37055982760710332</v>
      </c>
      <c r="J83" s="22">
        <f t="shared" si="55"/>
        <v>0.43936887710461014</v>
      </c>
      <c r="K83" s="22">
        <f t="shared" si="56"/>
        <v>0.50529319202741219</v>
      </c>
      <c r="L83" s="22">
        <f t="shared" si="57"/>
        <v>0.88836638654263655</v>
      </c>
      <c r="M83" s="21">
        <f t="shared" si="58"/>
        <v>733.6039447165208</v>
      </c>
      <c r="N83" s="21">
        <f>SUM(M83:$M$121)</f>
        <v>5001.9174241055262</v>
      </c>
      <c r="O83" s="37">
        <f t="shared" si="71"/>
        <v>0.94883459383204172</v>
      </c>
      <c r="Q83" s="76">
        <v>77</v>
      </c>
      <c r="R83" s="35">
        <v>49624.110103856925</v>
      </c>
      <c r="S83" s="41">
        <f t="shared" si="59"/>
        <v>3271.41983448666</v>
      </c>
      <c r="T83" s="37">
        <f t="shared" si="60"/>
        <v>0.93407600000000013</v>
      </c>
      <c r="U83" s="74">
        <f t="shared" si="61"/>
        <v>6.5923999999999872E-2</v>
      </c>
      <c r="V83" s="22">
        <f t="shared" si="62"/>
        <v>0.13373324721999996</v>
      </c>
      <c r="W83" s="22">
        <f t="shared" si="63"/>
        <v>0.20276777728254364</v>
      </c>
      <c r="X83" s="22">
        <f t="shared" si="64"/>
        <v>0.2724705877469536</v>
      </c>
      <c r="Y83" s="22">
        <f t="shared" si="65"/>
        <v>0.34190963249944556</v>
      </c>
      <c r="Z83" s="22">
        <f t="shared" si="66"/>
        <v>0.41014768079594555</v>
      </c>
      <c r="AA83" s="22">
        <f t="shared" si="67"/>
        <v>0.47638986579951853</v>
      </c>
      <c r="AB83" s="22">
        <f t="shared" si="68"/>
        <v>0.89815</v>
      </c>
      <c r="AC83" s="21">
        <f t="shared" si="69"/>
        <v>2421.7293529826634</v>
      </c>
      <c r="AD83" s="21">
        <f>SUM(AC83:$AC$116)</f>
        <v>17279.908014035547</v>
      </c>
      <c r="AE83" s="37">
        <f t="shared" si="70"/>
        <v>0.95331874999999999</v>
      </c>
    </row>
    <row r="84" spans="1:31" x14ac:dyDescent="0.2">
      <c r="A84" s="76">
        <v>78</v>
      </c>
      <c r="B84" s="73">
        <v>13888.464749700001</v>
      </c>
      <c r="C84" s="21">
        <f t="shared" si="48"/>
        <v>1135.7041085000001</v>
      </c>
      <c r="D84" s="22">
        <f t="shared" si="49"/>
        <v>0.91822680699646575</v>
      </c>
      <c r="E84" s="22">
        <f t="shared" si="50"/>
        <v>8.177319300353425E-2</v>
      </c>
      <c r="F84" s="22">
        <f t="shared" si="51"/>
        <v>0.16248450660817249</v>
      </c>
      <c r="G84" s="22">
        <f t="shared" si="52"/>
        <v>0.24163723240702259</v>
      </c>
      <c r="H84" s="22">
        <f t="shared" si="53"/>
        <v>0.31871472833565817</v>
      </c>
      <c r="I84" s="22">
        <f t="shared" si="54"/>
        <v>0.39319137287783784</v>
      </c>
      <c r="J84" s="22">
        <f t="shared" si="55"/>
        <v>0.46454567590988516</v>
      </c>
      <c r="K84" s="22">
        <f t="shared" si="56"/>
        <v>0.53227531103174552</v>
      </c>
      <c r="L84" s="22">
        <f t="shared" si="57"/>
        <v>0.88291039134275562</v>
      </c>
      <c r="M84" s="21">
        <f t="shared" si="58"/>
        <v>651.70908552123967</v>
      </c>
      <c r="N84" s="21">
        <f>SUM(M84:$M$121)</f>
        <v>4268.3134793890049</v>
      </c>
      <c r="O84" s="37">
        <f t="shared" si="71"/>
        <v>0.9463339293654297</v>
      </c>
      <c r="Q84" s="76">
        <v>78</v>
      </c>
      <c r="R84" s="35">
        <v>46352.690269370265</v>
      </c>
      <c r="S84" s="41">
        <f t="shared" si="59"/>
        <v>3364.9735501049363</v>
      </c>
      <c r="T84" s="37">
        <f t="shared" si="60"/>
        <v>0.92740499999999992</v>
      </c>
      <c r="U84" s="74">
        <f t="shared" si="61"/>
        <v>7.2595000000000076E-2</v>
      </c>
      <c r="V84" s="22">
        <f t="shared" si="62"/>
        <v>0.14650175925999995</v>
      </c>
      <c r="W84" s="22">
        <f t="shared" si="63"/>
        <v>0.22112396394613892</v>
      </c>
      <c r="X84" s="22">
        <f t="shared" si="64"/>
        <v>0.29546378720729966</v>
      </c>
      <c r="Y84" s="22">
        <f t="shared" si="65"/>
        <v>0.36851785164798756</v>
      </c>
      <c r="Z84" s="22">
        <f t="shared" si="66"/>
        <v>0.43943519135436365</v>
      </c>
      <c r="AA84" s="22">
        <f t="shared" si="67"/>
        <v>0.50732855871828852</v>
      </c>
      <c r="AB84" s="22">
        <f t="shared" si="68"/>
        <v>0.89173557692307692</v>
      </c>
      <c r="AC84" s="21">
        <f t="shared" si="69"/>
        <v>2175.076218381379</v>
      </c>
      <c r="AD84" s="21">
        <f>SUM(AC84:$AC$116)</f>
        <v>14858.178661052889</v>
      </c>
      <c r="AE84" s="37">
        <f t="shared" si="70"/>
        <v>0.95037880608974357</v>
      </c>
    </row>
    <row r="85" spans="1:31" x14ac:dyDescent="0.2">
      <c r="A85" s="76">
        <v>79</v>
      </c>
      <c r="B85" s="73">
        <v>12752.7606412</v>
      </c>
      <c r="C85" s="21">
        <f t="shared" si="48"/>
        <v>1120.9562339000004</v>
      </c>
      <c r="D85" s="22">
        <f t="shared" si="49"/>
        <v>0.91210089599905475</v>
      </c>
      <c r="E85" s="22">
        <f t="shared" si="50"/>
        <v>8.7899104000945277E-2</v>
      </c>
      <c r="F85" s="22">
        <f t="shared" si="51"/>
        <v>0.17410081930237489</v>
      </c>
      <c r="G85" s="22">
        <f t="shared" si="52"/>
        <v>0.25804249399684093</v>
      </c>
      <c r="H85" s="22">
        <f t="shared" si="53"/>
        <v>0.33915169705506348</v>
      </c>
      <c r="I85" s="22">
        <f t="shared" si="54"/>
        <v>0.4168604967637633</v>
      </c>
      <c r="J85" s="22">
        <f t="shared" si="55"/>
        <v>0.49062183176922347</v>
      </c>
      <c r="K85" s="22">
        <f t="shared" si="56"/>
        <v>0.55992747438001689</v>
      </c>
      <c r="L85" s="22">
        <f t="shared" si="57"/>
        <v>0.87702009230678324</v>
      </c>
      <c r="M85" s="21">
        <f t="shared" si="58"/>
        <v>575.40072373918713</v>
      </c>
      <c r="N85" s="21">
        <f>SUM(M85:$M$121)</f>
        <v>3616.6043938677653</v>
      </c>
      <c r="O85" s="37">
        <f t="shared" si="71"/>
        <v>0.94363420897394235</v>
      </c>
      <c r="Q85" s="76">
        <v>79</v>
      </c>
      <c r="R85" s="35">
        <v>42987.716719265329</v>
      </c>
      <c r="S85" s="41">
        <f t="shared" si="59"/>
        <v>3425.7771207916885</v>
      </c>
      <c r="T85" s="37">
        <f t="shared" si="60"/>
        <v>0.92030800000000013</v>
      </c>
      <c r="U85" s="74">
        <f t="shared" si="61"/>
        <v>7.9691999999999874E-2</v>
      </c>
      <c r="V85" s="22">
        <f t="shared" si="62"/>
        <v>0.16015544874799995</v>
      </c>
      <c r="W85" s="22">
        <f t="shared" si="63"/>
        <v>0.24031441194224706</v>
      </c>
      <c r="X85" s="22">
        <f t="shared" si="64"/>
        <v>0.31908697025354349</v>
      </c>
      <c r="Y85" s="22">
        <f t="shared" si="65"/>
        <v>0.39555554623315986</v>
      </c>
      <c r="Z85" s="22">
        <f t="shared" si="66"/>
        <v>0.46876344069558445</v>
      </c>
      <c r="AA85" s="22">
        <f t="shared" si="67"/>
        <v>0.53787837953420747</v>
      </c>
      <c r="AB85" s="22">
        <f t="shared" si="68"/>
        <v>0.88491153846153847</v>
      </c>
      <c r="AC85" s="21">
        <f t="shared" si="69"/>
        <v>1939.5928464499834</v>
      </c>
      <c r="AD85" s="21">
        <f>SUM(AC85:$AC$116)</f>
        <v>12683.102442671507</v>
      </c>
      <c r="AE85" s="37">
        <f t="shared" si="70"/>
        <v>0.94725112179487181</v>
      </c>
    </row>
    <row r="86" spans="1:31" x14ac:dyDescent="0.2">
      <c r="A86" s="76">
        <v>80</v>
      </c>
      <c r="B86" s="73">
        <v>11631.8044073</v>
      </c>
      <c r="C86" s="21">
        <f t="shared" si="48"/>
        <v>1099.3098420999995</v>
      </c>
      <c r="D86" s="22">
        <f t="shared" si="49"/>
        <v>0.90549103100374662</v>
      </c>
      <c r="E86" s="22">
        <f t="shared" si="50"/>
        <v>9.4508968996253412E-2</v>
      </c>
      <c r="F86" s="22">
        <f t="shared" si="51"/>
        <v>0.18654009741930128</v>
      </c>
      <c r="G86" s="22">
        <f t="shared" si="52"/>
        <v>0.27546578909881764</v>
      </c>
      <c r="H86" s="22">
        <f t="shared" si="53"/>
        <v>0.36066338077926741</v>
      </c>
      <c r="I86" s="22">
        <f t="shared" si="54"/>
        <v>0.4415330908398708</v>
      </c>
      <c r="J86" s="22">
        <f t="shared" si="55"/>
        <v>0.51751771371964617</v>
      </c>
      <c r="K86" s="22">
        <f t="shared" si="56"/>
        <v>0.58812326876874754</v>
      </c>
      <c r="L86" s="22">
        <f t="shared" si="57"/>
        <v>0.8706644528882177</v>
      </c>
      <c r="M86" s="21">
        <f t="shared" si="58"/>
        <v>504.63799584713178</v>
      </c>
      <c r="N86" s="21">
        <f>SUM(M86:$M$121)</f>
        <v>3041.2036701285783</v>
      </c>
      <c r="O86" s="37">
        <f t="shared" si="71"/>
        <v>0.94072120757376643</v>
      </c>
      <c r="Q86" s="76">
        <v>80</v>
      </c>
      <c r="R86" s="35">
        <v>39561.93959847364</v>
      </c>
      <c r="S86" s="41">
        <f t="shared" si="59"/>
        <v>3458.9399410341503</v>
      </c>
      <c r="T86" s="37">
        <f t="shared" si="60"/>
        <v>0.91256899999999996</v>
      </c>
      <c r="U86" s="74">
        <f t="shared" si="61"/>
        <v>8.7431000000000036E-2</v>
      </c>
      <c r="V86" s="22">
        <f t="shared" si="62"/>
        <v>0.17453114820499999</v>
      </c>
      <c r="W86" s="22">
        <f t="shared" si="63"/>
        <v>0.26012483891647531</v>
      </c>
      <c r="X86" s="22">
        <f t="shared" si="64"/>
        <v>0.34321503913163842</v>
      </c>
      <c r="Y86" s="22">
        <f t="shared" si="65"/>
        <v>0.42276220645217089</v>
      </c>
      <c r="Z86" s="22">
        <f t="shared" si="66"/>
        <v>0.49786199786833052</v>
      </c>
      <c r="AA86" s="22">
        <f t="shared" si="67"/>
        <v>0.56781735363530406</v>
      </c>
      <c r="AB86" s="22">
        <f t="shared" si="68"/>
        <v>0.87747019230769208</v>
      </c>
      <c r="AC86" s="21">
        <f t="shared" si="69"/>
        <v>1716.3680897410493</v>
      </c>
      <c r="AD86" s="21">
        <f>SUM(AC86:$AC$116)</f>
        <v>10743.509596221522</v>
      </c>
      <c r="AE86" s="37">
        <f t="shared" si="70"/>
        <v>0.94384050480769222</v>
      </c>
    </row>
    <row r="87" spans="1:31" x14ac:dyDescent="0.2">
      <c r="A87" s="76">
        <v>81</v>
      </c>
      <c r="B87" s="73">
        <v>10532.494565200001</v>
      </c>
      <c r="C87" s="21">
        <f t="shared" si="48"/>
        <v>1070.4880852000006</v>
      </c>
      <c r="D87" s="22">
        <f t="shared" si="49"/>
        <v>0.8983632909968966</v>
      </c>
      <c r="E87" s="22">
        <f t="shared" si="50"/>
        <v>0.1016367090031034</v>
      </c>
      <c r="F87" s="22">
        <f t="shared" si="51"/>
        <v>0.19984385698660276</v>
      </c>
      <c r="G87" s="22">
        <f t="shared" si="52"/>
        <v>0.2939337913573577</v>
      </c>
      <c r="H87" s="22">
        <f t="shared" si="53"/>
        <v>0.38324412938572944</v>
      </c>
      <c r="I87" s="22">
        <f t="shared" si="54"/>
        <v>0.46715950820018948</v>
      </c>
      <c r="J87" s="22">
        <f t="shared" si="55"/>
        <v>0.54513438882472121</v>
      </c>
      <c r="K87" s="22">
        <f t="shared" si="56"/>
        <v>0.61671573582024042</v>
      </c>
      <c r="L87" s="22">
        <f t="shared" si="57"/>
        <v>0.8638108567277849</v>
      </c>
      <c r="M87" s="21">
        <f t="shared" si="58"/>
        <v>439.37036456084968</v>
      </c>
      <c r="N87" s="21">
        <f>SUM(M87:$M$121)</f>
        <v>2536.5656742814467</v>
      </c>
      <c r="O87" s="37">
        <f t="shared" si="71"/>
        <v>0.93757997600023479</v>
      </c>
      <c r="Q87" s="76">
        <v>81</v>
      </c>
      <c r="R87" s="35">
        <v>36102.99965743949</v>
      </c>
      <c r="S87" s="41">
        <f t="shared" si="59"/>
        <v>3445.8508023043105</v>
      </c>
      <c r="T87" s="37">
        <f t="shared" si="60"/>
        <v>0.904555</v>
      </c>
      <c r="U87" s="74">
        <f t="shared" si="61"/>
        <v>9.5445000000000002E-2</v>
      </c>
      <c r="V87" s="22">
        <f t="shared" si="62"/>
        <v>0.18923921250499995</v>
      </c>
      <c r="W87" s="22">
        <f t="shared" si="63"/>
        <v>0.28029008122305099</v>
      </c>
      <c r="X87" s="22">
        <f t="shared" si="64"/>
        <v>0.36745846774563989</v>
      </c>
      <c r="Y87" s="22">
        <f t="shared" si="65"/>
        <v>0.44975338617499661</v>
      </c>
      <c r="Z87" s="22">
        <f t="shared" si="66"/>
        <v>0.52641099318002693</v>
      </c>
      <c r="AA87" s="22">
        <f t="shared" si="67"/>
        <v>0.5968403087402524</v>
      </c>
      <c r="AB87" s="22">
        <f t="shared" si="68"/>
        <v>0.86976442307692281</v>
      </c>
      <c r="AC87" s="21">
        <f t="shared" si="69"/>
        <v>1506.0618377758647</v>
      </c>
      <c r="AD87" s="21">
        <f>SUM(AC87:$AC$116)</f>
        <v>9027.1415064804733</v>
      </c>
      <c r="AE87" s="37">
        <f t="shared" si="70"/>
        <v>0.94030869391025629</v>
      </c>
    </row>
    <row r="88" spans="1:31" x14ac:dyDescent="0.2">
      <c r="A88" s="76">
        <v>82</v>
      </c>
      <c r="B88" s="73">
        <v>9462.00648</v>
      </c>
      <c r="C88" s="21">
        <f t="shared" si="48"/>
        <v>1034.3662523999992</v>
      </c>
      <c r="D88" s="22">
        <f t="shared" si="49"/>
        <v>0.89068214499891152</v>
      </c>
      <c r="E88" s="22">
        <f t="shared" si="50"/>
        <v>0.10931785500108844</v>
      </c>
      <c r="F88" s="22">
        <f t="shared" si="51"/>
        <v>0.21405269369462537</v>
      </c>
      <c r="G88" s="22">
        <f t="shared" si="52"/>
        <v>0.31346719440209053</v>
      </c>
      <c r="H88" s="22">
        <f t="shared" si="53"/>
        <v>0.40687637491450973</v>
      </c>
      <c r="I88" s="22">
        <f t="shared" si="54"/>
        <v>0.49367297647422448</v>
      </c>
      <c r="J88" s="22">
        <f t="shared" si="55"/>
        <v>0.57335270928708992</v>
      </c>
      <c r="K88" s="22">
        <f t="shared" si="56"/>
        <v>0.64553776213435865</v>
      </c>
      <c r="L88" s="22">
        <f t="shared" si="57"/>
        <v>0.85642513942203047</v>
      </c>
      <c r="M88" s="21">
        <f t="shared" si="58"/>
        <v>379.53289103210676</v>
      </c>
      <c r="N88" s="21">
        <f>SUM(M88:$M$121)</f>
        <v>2097.1953097205965</v>
      </c>
      <c r="O88" s="37">
        <f t="shared" si="71"/>
        <v>0.93419485556843063</v>
      </c>
      <c r="Q88" s="76">
        <v>82</v>
      </c>
      <c r="R88" s="35">
        <v>32657.148855135179</v>
      </c>
      <c r="S88" s="41">
        <f t="shared" si="59"/>
        <v>3386.2524219378211</v>
      </c>
      <c r="T88" s="37">
        <f t="shared" si="60"/>
        <v>0.89630900000000002</v>
      </c>
      <c r="U88" s="74">
        <f t="shared" si="61"/>
        <v>0.10369099999999998</v>
      </c>
      <c r="V88" s="22">
        <f t="shared" si="62"/>
        <v>0.20434918962700002</v>
      </c>
      <c r="W88" s="22">
        <f t="shared" si="63"/>
        <v>0.30071523317613624</v>
      </c>
      <c r="X88" s="22">
        <f t="shared" si="64"/>
        <v>0.39169357990945453</v>
      </c>
      <c r="Y88" s="22">
        <f t="shared" si="65"/>
        <v>0.47643978882436888</v>
      </c>
      <c r="Z88" s="22">
        <f t="shared" si="66"/>
        <v>0.5543005220691416</v>
      </c>
      <c r="AA88" s="22">
        <f t="shared" si="67"/>
        <v>0.62493764952849162</v>
      </c>
      <c r="AB88" s="22">
        <f t="shared" si="68"/>
        <v>0.86183557692307711</v>
      </c>
      <c r="AC88" s="21">
        <f t="shared" si="69"/>
        <v>1309.9190054512951</v>
      </c>
      <c r="AD88" s="21">
        <f>SUM(AC88:$AC$116)</f>
        <v>7521.079668704605</v>
      </c>
      <c r="AE88" s="37">
        <f t="shared" si="70"/>
        <v>0.93667463942307705</v>
      </c>
    </row>
    <row r="89" spans="1:31" x14ac:dyDescent="0.2">
      <c r="A89" s="76">
        <v>83</v>
      </c>
      <c r="B89" s="73">
        <v>8427.6402276000008</v>
      </c>
      <c r="C89" s="21">
        <f t="shared" si="48"/>
        <v>991.0017224000012</v>
      </c>
      <c r="D89" s="22">
        <f t="shared" si="49"/>
        <v>0.88241053300370709</v>
      </c>
      <c r="E89" s="22">
        <f t="shared" si="50"/>
        <v>0.11758946699629297</v>
      </c>
      <c r="F89" s="22">
        <f t="shared" si="51"/>
        <v>0.22920560443170393</v>
      </c>
      <c r="G89" s="22">
        <f t="shared" si="52"/>
        <v>0.3340793588197335</v>
      </c>
      <c r="H89" s="22">
        <f t="shared" si="53"/>
        <v>0.4315289395114188</v>
      </c>
      <c r="I89" s="22">
        <f t="shared" si="54"/>
        <v>0.52098816271495874</v>
      </c>
      <c r="J89" s="22">
        <f t="shared" si="55"/>
        <v>0.60203284655933631</v>
      </c>
      <c r="K89" s="22">
        <f t="shared" si="56"/>
        <v>0.67440323151034276</v>
      </c>
      <c r="L89" s="22">
        <f t="shared" si="57"/>
        <v>0.84847166634971816</v>
      </c>
      <c r="M89" s="21">
        <f t="shared" si="58"/>
        <v>325.04150911741834</v>
      </c>
      <c r="N89" s="21">
        <f>SUM(M89:$M$121)</f>
        <v>1717.6624186884903</v>
      </c>
      <c r="O89" s="37">
        <f t="shared" si="71"/>
        <v>0.93054951374362083</v>
      </c>
      <c r="Q89" s="76">
        <v>83</v>
      </c>
      <c r="R89" s="35">
        <v>29270.896433197358</v>
      </c>
      <c r="S89" s="41">
        <f t="shared" si="59"/>
        <v>3287.2094821373648</v>
      </c>
      <c r="T89" s="37">
        <f t="shared" si="60"/>
        <v>0.88769699999999996</v>
      </c>
      <c r="U89" s="74">
        <f t="shared" si="61"/>
        <v>0.11230300000000004</v>
      </c>
      <c r="V89" s="22">
        <f t="shared" si="62"/>
        <v>0.21981730985200001</v>
      </c>
      <c r="W89" s="22">
        <f t="shared" si="63"/>
        <v>0.32132063820563506</v>
      </c>
      <c r="X89" s="22">
        <f t="shared" si="64"/>
        <v>0.41587085349401703</v>
      </c>
      <c r="Y89" s="22">
        <f t="shared" si="65"/>
        <v>0.50273903538750775</v>
      </c>
      <c r="Z89" s="22">
        <f t="shared" si="66"/>
        <v>0.58154793662508331</v>
      </c>
      <c r="AA89" s="22">
        <f t="shared" si="67"/>
        <v>0.65214456578500213</v>
      </c>
      <c r="AB89" s="22">
        <f t="shared" si="68"/>
        <v>0.85355480769230752</v>
      </c>
      <c r="AC89" s="21">
        <f t="shared" si="69"/>
        <v>1128.9348017856203</v>
      </c>
      <c r="AD89" s="21">
        <f>SUM(AC89:$AC$116)</f>
        <v>6211.1606632533094</v>
      </c>
      <c r="AE89" s="37">
        <f t="shared" si="70"/>
        <v>0.93287928685897425</v>
      </c>
    </row>
    <row r="90" spans="1:31" x14ac:dyDescent="0.2">
      <c r="A90" s="76">
        <v>84</v>
      </c>
      <c r="B90" s="73">
        <v>7436.6385051999996</v>
      </c>
      <c r="C90" s="21">
        <f t="shared" si="48"/>
        <v>940.66064989999995</v>
      </c>
      <c r="D90" s="22">
        <f t="shared" si="49"/>
        <v>0.87350996700427863</v>
      </c>
      <c r="E90" s="22">
        <f t="shared" si="50"/>
        <v>0.12649003299572137</v>
      </c>
      <c r="F90" s="22">
        <f t="shared" si="51"/>
        <v>0.24533919726288111</v>
      </c>
      <c r="G90" s="22">
        <f t="shared" si="52"/>
        <v>0.35577484716380525</v>
      </c>
      <c r="H90" s="22">
        <f t="shared" si="53"/>
        <v>0.45715534961431731</v>
      </c>
      <c r="I90" s="22">
        <f t="shared" si="54"/>
        <v>0.54899999653676856</v>
      </c>
      <c r="J90" s="22">
        <f t="shared" si="55"/>
        <v>0.63101441300645777</v>
      </c>
      <c r="K90" s="22">
        <f t="shared" si="56"/>
        <v>0.70310907296943803</v>
      </c>
      <c r="L90" s="22">
        <f t="shared" si="57"/>
        <v>0.83991342981180628</v>
      </c>
      <c r="M90" s="21">
        <f t="shared" si="58"/>
        <v>275.78851087368304</v>
      </c>
      <c r="N90" s="21">
        <f>SUM(M90:$M$121)</f>
        <v>1392.6209095710722</v>
      </c>
      <c r="O90" s="37">
        <f t="shared" si="71"/>
        <v>0.9266269886637446</v>
      </c>
      <c r="Q90" s="76">
        <v>84</v>
      </c>
      <c r="R90" s="35">
        <v>25983.686951059994</v>
      </c>
      <c r="S90" s="41">
        <f t="shared" si="59"/>
        <v>3147.0402287645811</v>
      </c>
      <c r="T90" s="37">
        <f t="shared" si="60"/>
        <v>0.878884</v>
      </c>
      <c r="U90" s="74">
        <f t="shared" si="61"/>
        <v>0.121116</v>
      </c>
      <c r="V90" s="22">
        <f t="shared" si="62"/>
        <v>0.2354605661679999</v>
      </c>
      <c r="W90" s="22">
        <f t="shared" si="63"/>
        <v>0.34197237739230502</v>
      </c>
      <c r="X90" s="22">
        <f t="shared" si="64"/>
        <v>0.43983029726078576</v>
      </c>
      <c r="Y90" s="22">
        <f t="shared" si="65"/>
        <v>0.52860935276911292</v>
      </c>
      <c r="Z90" s="22">
        <f t="shared" si="66"/>
        <v>0.6081371974727886</v>
      </c>
      <c r="AA90" s="22">
        <f t="shared" si="67"/>
        <v>0.6784577611119017</v>
      </c>
      <c r="AB90" s="22">
        <f t="shared" si="68"/>
        <v>0.84508076923076925</v>
      </c>
      <c r="AC90" s="21">
        <f t="shared" si="69"/>
        <v>963.60772763527837</v>
      </c>
      <c r="AD90" s="21">
        <f>SUM(AC90:$AC$116)</f>
        <v>5082.2258614676884</v>
      </c>
      <c r="AE90" s="37">
        <f t="shared" si="70"/>
        <v>0.92899535256410259</v>
      </c>
    </row>
    <row r="91" spans="1:31" x14ac:dyDescent="0.2">
      <c r="A91" s="76">
        <v>85</v>
      </c>
      <c r="B91" s="73">
        <v>6495.9778552999996</v>
      </c>
      <c r="C91" s="21">
        <f t="shared" si="48"/>
        <v>883.83827130000009</v>
      </c>
      <c r="D91" s="22">
        <f t="shared" si="49"/>
        <v>0.86394068899436194</v>
      </c>
      <c r="E91" s="22">
        <f t="shared" si="50"/>
        <v>0.13605931100563801</v>
      </c>
      <c r="F91" s="22">
        <f t="shared" si="51"/>
        <v>0.26248677499859691</v>
      </c>
      <c r="G91" s="22">
        <f t="shared" si="52"/>
        <v>0.37854784617125753</v>
      </c>
      <c r="H91" s="22">
        <f t="shared" si="53"/>
        <v>0.48369220673011237</v>
      </c>
      <c r="I91" s="22">
        <f t="shared" si="54"/>
        <v>0.57758285431019607</v>
      </c>
      <c r="J91" s="22">
        <f t="shared" si="55"/>
        <v>0.66011729889155624</v>
      </c>
      <c r="K91" s="22">
        <f t="shared" si="56"/>
        <v>0.73143829916590264</v>
      </c>
      <c r="L91" s="22">
        <f t="shared" si="57"/>
        <v>0.8307122009561172</v>
      </c>
      <c r="M91" s="21">
        <f t="shared" si="58"/>
        <v>231.63847407060575</v>
      </c>
      <c r="N91" s="21">
        <f>SUM(M91:$M$121)</f>
        <v>1116.832398697389</v>
      </c>
      <c r="O91" s="37">
        <f t="shared" si="71"/>
        <v>0.92240975877155373</v>
      </c>
      <c r="Q91" s="76">
        <v>85</v>
      </c>
      <c r="R91" s="35">
        <v>22836.646722295412</v>
      </c>
      <c r="S91" s="41">
        <f t="shared" si="59"/>
        <v>2971.0934118640762</v>
      </c>
      <c r="T91" s="37">
        <f t="shared" si="60"/>
        <v>0.86989800000000006</v>
      </c>
      <c r="U91" s="74">
        <f t="shared" si="61"/>
        <v>0.13010199999999994</v>
      </c>
      <c r="V91" s="22">
        <f t="shared" si="62"/>
        <v>0.25129183986999992</v>
      </c>
      <c r="W91" s="22">
        <f t="shared" si="63"/>
        <v>0.36263522519557273</v>
      </c>
      <c r="X91" s="22">
        <f t="shared" si="64"/>
        <v>0.46364861889522724</v>
      </c>
      <c r="Y91" s="22">
        <f t="shared" si="65"/>
        <v>0.55413592405003231</v>
      </c>
      <c r="Z91" s="22">
        <f t="shared" si="66"/>
        <v>0.63414712420740593</v>
      </c>
      <c r="AA91" s="22">
        <f t="shared" si="67"/>
        <v>0.70383807266426135</v>
      </c>
      <c r="AB91" s="22">
        <f t="shared" si="68"/>
        <v>0.8364403846153845</v>
      </c>
      <c r="AC91" s="21">
        <f t="shared" si="69"/>
        <v>814.32635970673459</v>
      </c>
      <c r="AD91" s="21">
        <f>SUM(AC91:$AC$116)</f>
        <v>4118.6181338324113</v>
      </c>
      <c r="AE91" s="37">
        <f t="shared" si="70"/>
        <v>0.92503517628205123</v>
      </c>
    </row>
    <row r="92" spans="1:31" x14ac:dyDescent="0.2">
      <c r="A92" s="76">
        <v>86</v>
      </c>
      <c r="B92" s="73">
        <v>5612.1395839999996</v>
      </c>
      <c r="C92" s="21">
        <f t="shared" si="48"/>
        <v>821.27000639999915</v>
      </c>
      <c r="D92" s="22">
        <f t="shared" si="49"/>
        <v>0.85366187100167479</v>
      </c>
      <c r="E92" s="22">
        <f t="shared" si="50"/>
        <v>0.14633812899832521</v>
      </c>
      <c r="F92" s="22">
        <f t="shared" si="51"/>
        <v>0.28067729446552553</v>
      </c>
      <c r="G92" s="22">
        <f t="shared" si="52"/>
        <v>0.40238051078381726</v>
      </c>
      <c r="H92" s="22">
        <f t="shared" si="53"/>
        <v>0.51105770214214252</v>
      </c>
      <c r="I92" s="22">
        <f t="shared" si="54"/>
        <v>0.60659023768857134</v>
      </c>
      <c r="J92" s="22">
        <f t="shared" si="55"/>
        <v>0.68914335873368038</v>
      </c>
      <c r="K92" s="22">
        <f t="shared" si="56"/>
        <v>0.75916411374489434</v>
      </c>
      <c r="L92" s="22">
        <f t="shared" si="57"/>
        <v>0.82082872211699498</v>
      </c>
      <c r="M92" s="21">
        <f t="shared" si="58"/>
        <v>192.42490662130939</v>
      </c>
      <c r="N92" s="21">
        <f>SUM(M92:$M$121)</f>
        <v>885.19392462678275</v>
      </c>
      <c r="O92" s="37">
        <f t="shared" si="71"/>
        <v>0.91787983097028936</v>
      </c>
      <c r="Q92" s="76">
        <v>86</v>
      </c>
      <c r="R92" s="35">
        <v>19865.553310431336</v>
      </c>
      <c r="S92" s="41">
        <f t="shared" si="59"/>
        <v>2767.5695594427416</v>
      </c>
      <c r="T92" s="37">
        <f t="shared" si="60"/>
        <v>0.86068500000000003</v>
      </c>
      <c r="U92" s="74">
        <f t="shared" si="61"/>
        <v>0.13931499999999997</v>
      </c>
      <c r="V92" s="22">
        <f t="shared" si="62"/>
        <v>0.26731090908999999</v>
      </c>
      <c r="W92" s="22">
        <f t="shared" si="63"/>
        <v>0.3834318723519623</v>
      </c>
      <c r="X92" s="22">
        <f t="shared" si="64"/>
        <v>0.48745246459933506</v>
      </c>
      <c r="Y92" s="22">
        <f t="shared" si="65"/>
        <v>0.57943014492205525</v>
      </c>
      <c r="Z92" s="22">
        <f t="shared" si="66"/>
        <v>0.65954407604599785</v>
      </c>
      <c r="AA92" s="22">
        <f t="shared" si="67"/>
        <v>0.72820756724496494</v>
      </c>
      <c r="AB92" s="22">
        <f t="shared" si="68"/>
        <v>0.82758173076923081</v>
      </c>
      <c r="AC92" s="21">
        <f t="shared" si="69"/>
        <v>681.13545351554706</v>
      </c>
      <c r="AD92" s="21">
        <f>SUM(AC92:$AC$116)</f>
        <v>3304.2917741256783</v>
      </c>
      <c r="AE92" s="37">
        <f t="shared" si="70"/>
        <v>0.9209749599358974</v>
      </c>
    </row>
    <row r="93" spans="1:31" x14ac:dyDescent="0.2">
      <c r="A93" s="76">
        <v>87</v>
      </c>
      <c r="B93" s="73">
        <v>4790.8695776000004</v>
      </c>
      <c r="C93" s="21">
        <f t="shared" si="48"/>
        <v>753.93014820000053</v>
      </c>
      <c r="D93" s="22">
        <f t="shared" si="49"/>
        <v>0.84263187799454065</v>
      </c>
      <c r="E93" s="22">
        <f t="shared" si="50"/>
        <v>0.15736812200545938</v>
      </c>
      <c r="F93" s="22">
        <f t="shared" si="51"/>
        <v>0.29993418996804377</v>
      </c>
      <c r="G93" s="22">
        <f t="shared" si="52"/>
        <v>0.42724125972249477</v>
      </c>
      <c r="H93" s="22">
        <f t="shared" si="53"/>
        <v>0.53915036424221785</v>
      </c>
      <c r="I93" s="22">
        <f t="shared" si="54"/>
        <v>0.63585507116352191</v>
      </c>
      <c r="J93" s="22">
        <f t="shared" si="55"/>
        <v>0.71787906378843858</v>
      </c>
      <c r="K93" s="22">
        <f t="shared" si="56"/>
        <v>0.78605509511418015</v>
      </c>
      <c r="L93" s="22">
        <f t="shared" si="57"/>
        <v>0.81022295961013513</v>
      </c>
      <c r="M93" s="21">
        <f t="shared" si="58"/>
        <v>157.94789020545147</v>
      </c>
      <c r="N93" s="21">
        <f>SUM(M93:$M$121)</f>
        <v>692.76901800547341</v>
      </c>
      <c r="O93" s="37">
        <f t="shared" si="71"/>
        <v>0.91301885648797865</v>
      </c>
      <c r="Q93" s="76">
        <v>87</v>
      </c>
      <c r="R93" s="35">
        <v>17097.983750988595</v>
      </c>
      <c r="S93" s="41">
        <f t="shared" si="59"/>
        <v>2542.7095555445176</v>
      </c>
      <c r="T93" s="37">
        <f t="shared" si="60"/>
        <v>0.85128599999999999</v>
      </c>
      <c r="U93" s="74">
        <f t="shared" si="61"/>
        <v>0.14871400000000001</v>
      </c>
      <c r="V93" s="22">
        <f t="shared" si="62"/>
        <v>0.28363091299600002</v>
      </c>
      <c r="W93" s="22">
        <f t="shared" si="63"/>
        <v>0.40448882529535785</v>
      </c>
      <c r="X93" s="22">
        <f t="shared" si="64"/>
        <v>0.51135449661845533</v>
      </c>
      <c r="Y93" s="22">
        <f t="shared" si="65"/>
        <v>0.6044360899121024</v>
      </c>
      <c r="Z93" s="22">
        <f t="shared" si="66"/>
        <v>0.68421381486253963</v>
      </c>
      <c r="AA93" s="22">
        <f t="shared" si="67"/>
        <v>0.75147185129022676</v>
      </c>
      <c r="AB93" s="22">
        <f t="shared" si="68"/>
        <v>0.81854423076923066</v>
      </c>
      <c r="AC93" s="21">
        <f t="shared" si="69"/>
        <v>563.69525750868138</v>
      </c>
      <c r="AD93" s="21">
        <f>SUM(AC93:$AC$116)</f>
        <v>2623.1563206101314</v>
      </c>
      <c r="AE93" s="37">
        <f t="shared" si="70"/>
        <v>0.91683277243589734</v>
      </c>
    </row>
    <row r="94" spans="1:31" x14ac:dyDescent="0.2">
      <c r="A94" s="76">
        <v>88</v>
      </c>
      <c r="B94" s="73">
        <v>4036.9394293999999</v>
      </c>
      <c r="C94" s="21">
        <f t="shared" si="48"/>
        <v>683.01543779999975</v>
      </c>
      <c r="D94" s="22">
        <f t="shared" si="49"/>
        <v>0.83080859900305348</v>
      </c>
      <c r="E94" s="22">
        <f t="shared" si="50"/>
        <v>0.16919140099694649</v>
      </c>
      <c r="F94" s="22">
        <f t="shared" si="51"/>
        <v>0.32027406601247038</v>
      </c>
      <c r="G94" s="22">
        <f t="shared" si="52"/>
        <v>0.45308307483618843</v>
      </c>
      <c r="H94" s="22">
        <f t="shared" si="53"/>
        <v>0.56784814538094486</v>
      </c>
      <c r="I94" s="22">
        <f t="shared" si="54"/>
        <v>0.66519076291890622</v>
      </c>
      <c r="J94" s="22">
        <f t="shared" si="55"/>
        <v>0.74609920361070647</v>
      </c>
      <c r="K94" s="22">
        <f t="shared" si="56"/>
        <v>0.8118814027356186</v>
      </c>
      <c r="L94" s="22">
        <f t="shared" si="57"/>
        <v>0.7988544221183207</v>
      </c>
      <c r="M94" s="21">
        <f t="shared" si="58"/>
        <v>127.97300706643756</v>
      </c>
      <c r="N94" s="21">
        <f>SUM(M94:$M$121)</f>
        <v>534.82112780002194</v>
      </c>
      <c r="O94" s="37">
        <f t="shared" si="71"/>
        <v>0.90780827680423037</v>
      </c>
      <c r="Q94" s="76">
        <v>88</v>
      </c>
      <c r="R94" s="35">
        <v>14555.274195444077</v>
      </c>
      <c r="S94" s="41">
        <f t="shared" si="59"/>
        <v>2306.8071861391509</v>
      </c>
      <c r="T94" s="37">
        <f t="shared" si="60"/>
        <v>0.84151399999999998</v>
      </c>
      <c r="U94" s="74">
        <f t="shared" si="61"/>
        <v>0.15848600000000002</v>
      </c>
      <c r="V94" s="22">
        <f t="shared" si="62"/>
        <v>0.30045698542600002</v>
      </c>
      <c r="W94" s="22">
        <f t="shared" si="63"/>
        <v>0.42599137847733348</v>
      </c>
      <c r="X94" s="22">
        <f t="shared" si="64"/>
        <v>0.53533370678256476</v>
      </c>
      <c r="Y94" s="22">
        <f t="shared" si="65"/>
        <v>0.62904806946495029</v>
      </c>
      <c r="Z94" s="22">
        <f t="shared" si="66"/>
        <v>0.70805563734188848</v>
      </c>
      <c r="AA94" s="22">
        <f t="shared" si="67"/>
        <v>0.77419125353664386</v>
      </c>
      <c r="AB94" s="22">
        <f t="shared" si="68"/>
        <v>0.80914807692307678</v>
      </c>
      <c r="AC94" s="21">
        <f t="shared" si="69"/>
        <v>461.40950094570701</v>
      </c>
      <c r="AD94" s="21">
        <f>SUM(AC94:$AC$116)</f>
        <v>2059.4610631014493</v>
      </c>
      <c r="AE94" s="37">
        <f t="shared" si="70"/>
        <v>0.91252620192307687</v>
      </c>
    </row>
    <row r="95" spans="1:31" x14ac:dyDescent="0.2">
      <c r="A95" s="76">
        <v>89</v>
      </c>
      <c r="B95" s="73">
        <v>3353.9239916000001</v>
      </c>
      <c r="C95" s="21">
        <f t="shared" si="48"/>
        <v>609.91156750000027</v>
      </c>
      <c r="D95" s="22">
        <f t="shared" si="49"/>
        <v>0.81814985401352525</v>
      </c>
      <c r="E95" s="22">
        <f t="shared" si="50"/>
        <v>0.18185014598647478</v>
      </c>
      <c r="F95" s="22">
        <f t="shared" si="51"/>
        <v>0.34170526662808237</v>
      </c>
      <c r="G95" s="22">
        <f t="shared" si="52"/>
        <v>0.47984186112466226</v>
      </c>
      <c r="H95" s="22">
        <f t="shared" si="53"/>
        <v>0.59700797815182072</v>
      </c>
      <c r="I95" s="22">
        <f t="shared" si="54"/>
        <v>0.6943931530150661</v>
      </c>
      <c r="J95" s="22">
        <f t="shared" si="55"/>
        <v>0.77357167765220736</v>
      </c>
      <c r="K95" s="22">
        <f t="shared" si="56"/>
        <v>0.83642186007373553</v>
      </c>
      <c r="L95" s="22">
        <f t="shared" si="57"/>
        <v>0.78668255193608172</v>
      </c>
      <c r="M95" s="21">
        <f t="shared" si="58"/>
        <v>102.23180260680275</v>
      </c>
      <c r="N95" s="21">
        <f>SUM(M95:$M$121)</f>
        <v>406.84812073358466</v>
      </c>
      <c r="O95" s="37">
        <f t="shared" si="71"/>
        <v>0.90222950297070414</v>
      </c>
      <c r="Q95" s="76">
        <v>89</v>
      </c>
      <c r="R95" s="35">
        <v>12248.467009304926</v>
      </c>
      <c r="S95" s="41">
        <f t="shared" si="59"/>
        <v>2066.4266206728244</v>
      </c>
      <c r="T95" s="37">
        <f t="shared" si="60"/>
        <v>0.831291</v>
      </c>
      <c r="U95" s="74">
        <f t="shared" si="61"/>
        <v>0.168709</v>
      </c>
      <c r="V95" s="22">
        <f t="shared" si="62"/>
        <v>0.31788583253199998</v>
      </c>
      <c r="W95" s="22">
        <f t="shared" si="63"/>
        <v>0.44782107817881184</v>
      </c>
      <c r="X95" s="22">
        <f t="shared" si="64"/>
        <v>0.55918507531063089</v>
      </c>
      <c r="Y95" s="22">
        <f t="shared" si="65"/>
        <v>0.65307248286052089</v>
      </c>
      <c r="Z95" s="22">
        <f t="shared" si="66"/>
        <v>0.73166370795571278</v>
      </c>
      <c r="AA95" s="22">
        <f t="shared" si="67"/>
        <v>0.79637676149028125</v>
      </c>
      <c r="AB95" s="22">
        <f t="shared" si="68"/>
        <v>0.79931826923076921</v>
      </c>
      <c r="AC95" s="21">
        <f t="shared" si="69"/>
        <v>373.34861036425542</v>
      </c>
      <c r="AD95" s="21">
        <f>SUM(AC95:$AC$116)</f>
        <v>1598.0515621557427</v>
      </c>
      <c r="AE95" s="37">
        <f t="shared" si="70"/>
        <v>0.90802087339743587</v>
      </c>
    </row>
    <row r="96" spans="1:31" x14ac:dyDescent="0.2">
      <c r="A96" s="76">
        <v>90</v>
      </c>
      <c r="B96" s="73">
        <v>2744.0124240999999</v>
      </c>
      <c r="C96" s="21">
        <f t="shared" si="48"/>
        <v>536.14192430000003</v>
      </c>
      <c r="D96" s="22">
        <f t="shared" si="49"/>
        <v>0.80461388600459871</v>
      </c>
      <c r="E96" s="22">
        <f t="shared" si="50"/>
        <v>0.19538611399540129</v>
      </c>
      <c r="F96" s="22">
        <f t="shared" si="51"/>
        <v>0.36422632562525792</v>
      </c>
      <c r="G96" s="22">
        <f t="shared" si="52"/>
        <v>0.5074349523241285</v>
      </c>
      <c r="H96" s="22">
        <f t="shared" si="53"/>
        <v>0.62646592737779583</v>
      </c>
      <c r="I96" s="22">
        <f t="shared" si="54"/>
        <v>0.72324346055062738</v>
      </c>
      <c r="J96" s="22">
        <f t="shared" si="55"/>
        <v>0.80006335132394935</v>
      </c>
      <c r="K96" s="22">
        <f t="shared" si="56"/>
        <v>0.85947166120194385</v>
      </c>
      <c r="L96" s="22">
        <f t="shared" si="57"/>
        <v>0.77366719808134488</v>
      </c>
      <c r="M96" s="21">
        <f t="shared" si="58"/>
        <v>80.423975363745356</v>
      </c>
      <c r="N96" s="21">
        <f>SUM(M96:$M$121)</f>
        <v>304.61631812678189</v>
      </c>
      <c r="O96" s="37">
        <f t="shared" si="71"/>
        <v>0.89626413245394976</v>
      </c>
      <c r="Q96" s="76">
        <v>90</v>
      </c>
      <c r="R96" s="35">
        <v>10182.040388632102</v>
      </c>
      <c r="S96" s="41">
        <f t="shared" si="59"/>
        <v>1827.1875118208081</v>
      </c>
      <c r="T96" s="37">
        <f t="shared" si="60"/>
        <v>0.82054799999999994</v>
      </c>
      <c r="U96" s="74">
        <f t="shared" si="61"/>
        <v>0.17945200000000006</v>
      </c>
      <c r="V96" s="22">
        <f t="shared" si="62"/>
        <v>0.33575736797200001</v>
      </c>
      <c r="W96" s="22">
        <f t="shared" si="63"/>
        <v>0.46972248624203911</v>
      </c>
      <c r="X96" s="22">
        <f t="shared" si="64"/>
        <v>0.58266417278729221</v>
      </c>
      <c r="Y96" s="22">
        <f t="shared" si="65"/>
        <v>0.67720534440492297</v>
      </c>
      <c r="Z96" s="22">
        <f t="shared" si="66"/>
        <v>0.75505179472685413</v>
      </c>
      <c r="AA96" s="22">
        <f t="shared" si="67"/>
        <v>0.81780850471065525</v>
      </c>
      <c r="AB96" s="22">
        <f t="shared" si="68"/>
        <v>0.78898846153846147</v>
      </c>
      <c r="AC96" s="21">
        <f t="shared" si="69"/>
        <v>298.42436505606946</v>
      </c>
      <c r="AD96" s="21">
        <f>SUM(AC96:$AC$116)</f>
        <v>1224.7029517914873</v>
      </c>
      <c r="AE96" s="37">
        <f t="shared" si="70"/>
        <v>0.90328637820512814</v>
      </c>
    </row>
    <row r="97" spans="1:31" x14ac:dyDescent="0.2">
      <c r="A97" s="76">
        <v>91</v>
      </c>
      <c r="B97" s="73">
        <v>2207.8704997999998</v>
      </c>
      <c r="C97" s="21">
        <f t="shared" si="48"/>
        <v>463.29963839999982</v>
      </c>
      <c r="D97" s="22">
        <f t="shared" si="49"/>
        <v>0.79015995800389205</v>
      </c>
      <c r="E97" s="22">
        <f t="shared" si="50"/>
        <v>0.20984004199610795</v>
      </c>
      <c r="F97" s="22">
        <f t="shared" si="51"/>
        <v>0.38782432637129971</v>
      </c>
      <c r="G97" s="22">
        <f t="shared" si="52"/>
        <v>0.53575984814650679</v>
      </c>
      <c r="H97" s="22">
        <f t="shared" si="53"/>
        <v>0.65603807706620809</v>
      </c>
      <c r="I97" s="22">
        <f t="shared" si="54"/>
        <v>0.75151230651902023</v>
      </c>
      <c r="J97" s="22">
        <f t="shared" si="55"/>
        <v>0.82534686357966625</v>
      </c>
      <c r="K97" s="22">
        <f t="shared" si="56"/>
        <v>0.88085034243456317</v>
      </c>
      <c r="L97" s="22">
        <f t="shared" si="57"/>
        <v>0.75976919038835766</v>
      </c>
      <c r="M97" s="21">
        <f t="shared" si="58"/>
        <v>62.221391678231981</v>
      </c>
      <c r="N97" s="21">
        <f>SUM(M97:$M$121)</f>
        <v>224.19234276303641</v>
      </c>
      <c r="O97" s="37">
        <f t="shared" si="71"/>
        <v>0.88989421226133059</v>
      </c>
      <c r="Q97" s="76">
        <v>91</v>
      </c>
      <c r="R97" s="35">
        <v>8354.8528768112938</v>
      </c>
      <c r="S97" s="41">
        <f t="shared" si="59"/>
        <v>1591.5075696509066</v>
      </c>
      <c r="T97" s="37">
        <f t="shared" si="60"/>
        <v>0.80951099999999998</v>
      </c>
      <c r="U97" s="74">
        <f t="shared" si="61"/>
        <v>0.19048900000000002</v>
      </c>
      <c r="V97" s="22">
        <f t="shared" si="62"/>
        <v>0.35375198799100005</v>
      </c>
      <c r="W97" s="22">
        <f t="shared" si="63"/>
        <v>0.49139376707674892</v>
      </c>
      <c r="X97" s="22">
        <f t="shared" si="64"/>
        <v>0.60661088005201758</v>
      </c>
      <c r="Y97" s="22">
        <f t="shared" si="65"/>
        <v>0.70148217377515287</v>
      </c>
      <c r="Z97" s="22">
        <f t="shared" si="66"/>
        <v>0.77796363492526355</v>
      </c>
      <c r="AA97" s="22">
        <f t="shared" si="67"/>
        <v>0.8384641036808278</v>
      </c>
      <c r="AB97" s="22">
        <f t="shared" si="68"/>
        <v>0.77837596153846134</v>
      </c>
      <c r="AC97" s="21">
        <f t="shared" si="69"/>
        <v>235.45338067118044</v>
      </c>
      <c r="AD97" s="21">
        <f>SUM(AC97:$AC$116)</f>
        <v>926.27858673541743</v>
      </c>
      <c r="AE97" s="37">
        <f t="shared" si="70"/>
        <v>0.89842231570512809</v>
      </c>
    </row>
    <row r="98" spans="1:31" x14ac:dyDescent="0.2">
      <c r="A98" s="76">
        <v>92</v>
      </c>
      <c r="B98" s="73">
        <v>1744.5708614</v>
      </c>
      <c r="C98" s="21">
        <f t="shared" si="48"/>
        <v>392.96625089999998</v>
      </c>
      <c r="D98" s="22">
        <f t="shared" si="49"/>
        <v>0.77474904597188521</v>
      </c>
      <c r="E98" s="22">
        <f t="shared" si="50"/>
        <v>0.22525095402811476</v>
      </c>
      <c r="F98" s="22">
        <f t="shared" si="51"/>
        <v>0.41247319969710922</v>
      </c>
      <c r="G98" s="22">
        <f t="shared" si="52"/>
        <v>0.56469330108461702</v>
      </c>
      <c r="H98" s="22">
        <f t="shared" si="53"/>
        <v>0.68552229081727811</v>
      </c>
      <c r="I98" s="22">
        <f t="shared" si="54"/>
        <v>0.77896483534606864</v>
      </c>
      <c r="J98" s="22">
        <f t="shared" si="55"/>
        <v>0.84920818075059945</v>
      </c>
      <c r="K98" s="22">
        <f t="shared" si="56"/>
        <v>0.90040955489731545</v>
      </c>
      <c r="L98" s="22">
        <f t="shared" si="57"/>
        <v>0.7449510057421973</v>
      </c>
      <c r="M98" s="21">
        <f t="shared" si="58"/>
        <v>47.273896380207205</v>
      </c>
      <c r="N98" s="21">
        <f>SUM(M98:$M$121)</f>
        <v>161.97095108480443</v>
      </c>
      <c r="O98" s="37">
        <f t="shared" si="71"/>
        <v>0.8831025442985071</v>
      </c>
      <c r="Q98" s="76">
        <v>92</v>
      </c>
      <c r="R98" s="35">
        <v>6763.3453071603872</v>
      </c>
      <c r="S98" s="41">
        <f t="shared" si="59"/>
        <v>1364.0382448934142</v>
      </c>
      <c r="T98" s="37">
        <f t="shared" si="60"/>
        <v>0.798319</v>
      </c>
      <c r="U98" s="74">
        <f t="shared" si="61"/>
        <v>0.201681</v>
      </c>
      <c r="V98" s="22">
        <f t="shared" si="62"/>
        <v>0.37171177053400006</v>
      </c>
      <c r="W98" s="22">
        <f t="shared" si="63"/>
        <v>0.51404104459608035</v>
      </c>
      <c r="X98" s="22">
        <f t="shared" si="64"/>
        <v>0.63123685011711128</v>
      </c>
      <c r="Y98" s="22">
        <f t="shared" si="65"/>
        <v>0.7257154441697069</v>
      </c>
      <c r="Z98" s="22">
        <f t="shared" si="66"/>
        <v>0.80045249994234513</v>
      </c>
      <c r="AA98" s="22">
        <f t="shared" si="67"/>
        <v>0.85835380120157445</v>
      </c>
      <c r="AB98" s="22">
        <f t="shared" si="68"/>
        <v>0.76761442307692307</v>
      </c>
      <c r="AC98" s="21">
        <f t="shared" si="69"/>
        <v>183.27125157741145</v>
      </c>
      <c r="AD98" s="21">
        <f>SUM(AC98:$AC$116)</f>
        <v>690.82520606423691</v>
      </c>
      <c r="AE98" s="37">
        <f t="shared" si="70"/>
        <v>0.89348994391025638</v>
      </c>
    </row>
    <row r="99" spans="1:31" x14ac:dyDescent="0.2">
      <c r="A99" s="76">
        <v>93</v>
      </c>
      <c r="B99" s="73">
        <v>1351.6046105</v>
      </c>
      <c r="C99" s="21">
        <f t="shared" si="48"/>
        <v>326.6224744000001</v>
      </c>
      <c r="D99" s="22">
        <f t="shared" si="49"/>
        <v>0.75834465799937423</v>
      </c>
      <c r="E99" s="22">
        <f t="shared" si="50"/>
        <v>0.24165534200062577</v>
      </c>
      <c r="F99" s="22">
        <f t="shared" si="51"/>
        <v>0.43813199747885884</v>
      </c>
      <c r="G99" s="22">
        <f t="shared" si="52"/>
        <v>0.59409087262801996</v>
      </c>
      <c r="H99" s="22">
        <f t="shared" si="53"/>
        <v>0.71470095277541967</v>
      </c>
      <c r="I99" s="22">
        <f t="shared" si="54"/>
        <v>0.80536688617636232</v>
      </c>
      <c r="J99" s="22">
        <f t="shared" si="55"/>
        <v>0.87145457536155679</v>
      </c>
      <c r="K99" s="22">
        <f t="shared" si="56"/>
        <v>0.9180400839569347</v>
      </c>
      <c r="L99" s="22">
        <f t="shared" si="57"/>
        <v>0.72917755576862886</v>
      </c>
      <c r="M99" s="21">
        <f t="shared" si="58"/>
        <v>35.216736653787777</v>
      </c>
      <c r="N99" s="21">
        <f>SUM(M99:$M$121)</f>
        <v>114.69705470459724</v>
      </c>
      <c r="O99" s="37">
        <f t="shared" si="71"/>
        <v>0.87587304639395491</v>
      </c>
      <c r="Q99" s="76">
        <v>93</v>
      </c>
      <c r="R99" s="35">
        <v>5399.3070622669729</v>
      </c>
      <c r="S99" s="41">
        <f t="shared" si="59"/>
        <v>1149.9768139639937</v>
      </c>
      <c r="T99" s="37">
        <f t="shared" si="60"/>
        <v>0.78701399999999999</v>
      </c>
      <c r="U99" s="74">
        <f t="shared" si="61"/>
        <v>0.21298600000000001</v>
      </c>
      <c r="V99" s="22">
        <f t="shared" si="62"/>
        <v>0.39127221648999999</v>
      </c>
      <c r="W99" s="22">
        <f t="shared" si="63"/>
        <v>0.53807544367240556</v>
      </c>
      <c r="X99" s="22">
        <f t="shared" si="64"/>
        <v>0.65642236270176069</v>
      </c>
      <c r="Y99" s="22">
        <f t="shared" si="65"/>
        <v>0.75004039731278493</v>
      </c>
      <c r="Z99" s="22">
        <f t="shared" si="66"/>
        <v>0.82256942550731527</v>
      </c>
      <c r="AA99" s="22">
        <f t="shared" si="67"/>
        <v>0.87741765184736642</v>
      </c>
      <c r="AB99" s="22">
        <f t="shared" si="68"/>
        <v>0.75674423076923047</v>
      </c>
      <c r="AC99" s="21">
        <f t="shared" si="69"/>
        <v>140.68165604618031</v>
      </c>
      <c r="AD99" s="21">
        <f>SUM(AC99:$AC$116)</f>
        <v>507.5539544868256</v>
      </c>
      <c r="AE99" s="37">
        <f t="shared" si="70"/>
        <v>0.88850777243589729</v>
      </c>
    </row>
    <row r="100" spans="1:31" x14ac:dyDescent="0.2">
      <c r="A100" s="76">
        <v>94</v>
      </c>
      <c r="B100" s="73">
        <v>1024.9821360999999</v>
      </c>
      <c r="C100" s="21">
        <f t="shared" si="48"/>
        <v>265.55875339999989</v>
      </c>
      <c r="D100" s="22">
        <f t="shared" si="49"/>
        <v>0.74091377396055291</v>
      </c>
      <c r="E100" s="22">
        <f t="shared" si="50"/>
        <v>0.25908622603944709</v>
      </c>
      <c r="F100" s="22">
        <f t="shared" si="51"/>
        <v>0.46474320997680846</v>
      </c>
      <c r="G100" s="22">
        <f t="shared" si="52"/>
        <v>0.62378709441002522</v>
      </c>
      <c r="H100" s="22">
        <f t="shared" si="53"/>
        <v>0.74334478159692097</v>
      </c>
      <c r="I100" s="22">
        <f t="shared" si="54"/>
        <v>0.8304920812951132</v>
      </c>
      <c r="J100" s="22">
        <f t="shared" si="55"/>
        <v>0.89192260382068522</v>
      </c>
      <c r="K100" s="22">
        <f t="shared" si="56"/>
        <v>0.93367751758225004</v>
      </c>
      <c r="L100" s="22">
        <f t="shared" si="57"/>
        <v>0.71241709034668566</v>
      </c>
      <c r="M100" s="21">
        <f t="shared" si="58"/>
        <v>25.679253955356451</v>
      </c>
      <c r="N100" s="21">
        <f>SUM(M100:$M$121)</f>
        <v>79.480318050809458</v>
      </c>
      <c r="O100" s="37">
        <f t="shared" si="71"/>
        <v>0.8681911664088976</v>
      </c>
      <c r="Q100" s="76">
        <v>94</v>
      </c>
      <c r="R100" s="35">
        <v>4249.3302483029793</v>
      </c>
      <c r="S100" s="41">
        <f t="shared" si="59"/>
        <v>962.62202779931522</v>
      </c>
      <c r="T100" s="37">
        <f t="shared" si="60"/>
        <v>0.77346500000000007</v>
      </c>
      <c r="U100" s="74">
        <f t="shared" si="61"/>
        <v>0.22653499999999993</v>
      </c>
      <c r="V100" s="22">
        <f t="shared" si="62"/>
        <v>0.41306691325999995</v>
      </c>
      <c r="W100" s="22">
        <f t="shared" si="63"/>
        <v>0.56344151781513496</v>
      </c>
      <c r="X100" s="22">
        <f t="shared" si="64"/>
        <v>0.68239497304086694</v>
      </c>
      <c r="Y100" s="22">
        <f t="shared" si="65"/>
        <v>0.77455220047840989</v>
      </c>
      <c r="Z100" s="22">
        <f t="shared" si="66"/>
        <v>0.84424375150552133</v>
      </c>
      <c r="AA100" s="22">
        <f t="shared" si="67"/>
        <v>0.89561605616521267</v>
      </c>
      <c r="AB100" s="22">
        <f t="shared" si="68"/>
        <v>0.7437163461538463</v>
      </c>
      <c r="AC100" s="21">
        <f t="shared" si="69"/>
        <v>106.46003158800818</v>
      </c>
      <c r="AD100" s="21">
        <f>SUM(AC100:$AC$116)</f>
        <v>366.8722984406453</v>
      </c>
      <c r="AE100" s="37">
        <f t="shared" si="70"/>
        <v>0.88253665865384623</v>
      </c>
    </row>
    <row r="101" spans="1:31" x14ac:dyDescent="0.2">
      <c r="A101" s="76">
        <v>95</v>
      </c>
      <c r="B101" s="73">
        <v>759.42338270000005</v>
      </c>
      <c r="C101" s="21">
        <f t="shared" si="48"/>
        <v>210.79473470000005</v>
      </c>
      <c r="D101" s="22">
        <f t="shared" si="49"/>
        <v>0.72242791109413118</v>
      </c>
      <c r="E101" s="22">
        <f t="shared" si="50"/>
        <v>0.27757208890586882</v>
      </c>
      <c r="F101" s="22">
        <f t="shared" si="51"/>
        <v>0.49223118963097479</v>
      </c>
      <c r="G101" s="22">
        <f t="shared" si="52"/>
        <v>0.65359637325794451</v>
      </c>
      <c r="H101" s="22">
        <f t="shared" si="53"/>
        <v>0.77121775210253873</v>
      </c>
      <c r="I101" s="22">
        <f t="shared" si="54"/>
        <v>0.85412958973405595</v>
      </c>
      <c r="J101" s="22">
        <f t="shared" si="55"/>
        <v>0.91048555884820004</v>
      </c>
      <c r="K101" s="22">
        <f t="shared" si="56"/>
        <v>0.94730596606371786</v>
      </c>
      <c r="L101" s="22">
        <f t="shared" si="57"/>
        <v>0.69464222220589533</v>
      </c>
      <c r="M101" s="21">
        <f t="shared" si="58"/>
        <v>18.29433938514866</v>
      </c>
      <c r="N101" s="21">
        <f>SUM(M101:$M$121)</f>
        <v>53.801064095453022</v>
      </c>
      <c r="O101" s="37">
        <f t="shared" si="71"/>
        <v>0.86004435184436867</v>
      </c>
      <c r="Q101" s="76">
        <v>95</v>
      </c>
      <c r="R101" s="35">
        <v>3286.7082205036641</v>
      </c>
      <c r="S101" s="41">
        <f t="shared" si="59"/>
        <v>792.63570128954552</v>
      </c>
      <c r="T101" s="37">
        <f t="shared" si="60"/>
        <v>0.75883600000000007</v>
      </c>
      <c r="U101" s="74">
        <f t="shared" si="61"/>
        <v>0.24116399999999993</v>
      </c>
      <c r="V101" s="22">
        <f t="shared" si="62"/>
        <v>0.43558081854399999</v>
      </c>
      <c r="W101" s="22">
        <f t="shared" si="63"/>
        <v>0.58937375710713091</v>
      </c>
      <c r="X101" s="22">
        <f t="shared" si="64"/>
        <v>0.70852229962365443</v>
      </c>
      <c r="Y101" s="22">
        <f t="shared" si="65"/>
        <v>0.79862534375249217</v>
      </c>
      <c r="Z101" s="22">
        <f t="shared" si="66"/>
        <v>0.86504373974932636</v>
      </c>
      <c r="AA101" s="22">
        <f t="shared" si="67"/>
        <v>0.91260974845597753</v>
      </c>
      <c r="AB101" s="22">
        <f t="shared" si="68"/>
        <v>0.72965000000000002</v>
      </c>
      <c r="AC101" s="21">
        <f t="shared" si="69"/>
        <v>79.176065704056498</v>
      </c>
      <c r="AD101" s="21">
        <f>SUM(AC101:$AC$116)</f>
        <v>260.41226685263723</v>
      </c>
      <c r="AE101" s="37">
        <f t="shared" si="70"/>
        <v>0.87608958333333331</v>
      </c>
    </row>
    <row r="102" spans="1:31" x14ac:dyDescent="0.2">
      <c r="A102" s="76">
        <v>96</v>
      </c>
      <c r="B102" s="73">
        <v>548.628648</v>
      </c>
      <c r="C102" s="21">
        <f t="shared" ref="C102:C121" si="72">+B102-B103</f>
        <v>163.01714040000002</v>
      </c>
      <c r="D102" s="22">
        <f t="shared" ref="D102:D121" si="73">+B103/B102</f>
        <v>0.70286433091988298</v>
      </c>
      <c r="E102" s="22">
        <f t="shared" ref="E102:E121" si="74">+C102/B102</f>
        <v>0.29713566908011707</v>
      </c>
      <c r="F102" s="22">
        <f t="shared" ref="F102:F121" si="75">SUM(C102:C103)/B102</f>
        <v>0.52050077049567423</v>
      </c>
      <c r="G102" s="22">
        <f t="shared" ref="G102:G121" si="76">SUM(C102:C104)/B102</f>
        <v>0.68331477177983613</v>
      </c>
      <c r="H102" s="22">
        <f t="shared" ref="H102:H121" si="77">SUM(C102:C105)/B102</f>
        <v>0.79808309171634806</v>
      </c>
      <c r="I102" s="22">
        <f t="shared" ref="I102:I121" si="78">SUM(C102:C106)/B102</f>
        <v>0.87609221656977709</v>
      </c>
      <c r="J102" s="22">
        <f t="shared" ref="J102:J121" si="79">SUM(C102:C107)/B102</f>
        <v>0.92705980330068372</v>
      </c>
      <c r="K102" s="22">
        <f t="shared" ref="K102:K121" si="80">SUM(C102:C108)/B102</f>
        <v>0.95895931376882826</v>
      </c>
      <c r="L102" s="22">
        <f t="shared" ref="L102:L121" si="81">+M103/M102</f>
        <v>0.67583108742296427</v>
      </c>
      <c r="M102" s="21">
        <f t="shared" ref="M102:M121" si="82">+($B$3^A102)*B102</f>
        <v>12.708020564288498</v>
      </c>
      <c r="N102" s="21">
        <f>SUM(M102:$M$121)</f>
        <v>35.506724710304361</v>
      </c>
      <c r="O102" s="37">
        <f t="shared" si="71"/>
        <v>0.85142258173552532</v>
      </c>
      <c r="Q102" s="76">
        <v>96</v>
      </c>
      <c r="R102" s="35">
        <v>2494.0725192141185</v>
      </c>
      <c r="S102" s="41">
        <f t="shared" ref="S102:S116" si="83">+R102-R103</f>
        <v>638.99135571273405</v>
      </c>
      <c r="T102" s="37">
        <f t="shared" ref="T102:T116" si="84">+R103/R102</f>
        <v>0.74379600000000001</v>
      </c>
      <c r="U102" s="74">
        <f t="shared" ref="U102:U116" si="85">1-T102</f>
        <v>0.25620399999999999</v>
      </c>
      <c r="V102" s="22">
        <f t="shared" ref="V102:V116" si="86">SUM(S102:S103)/R102</f>
        <v>0.45887353408000003</v>
      </c>
      <c r="W102" s="22">
        <f t="shared" ref="W102:W116" si="87">SUM(S102:S104)/R102</f>
        <v>0.61588841281074502</v>
      </c>
      <c r="X102" s="22">
        <f t="shared" ref="X102:X116" si="88">SUM(S102:S105)/R102</f>
        <v>0.7346269072006234</v>
      </c>
      <c r="Y102" s="22">
        <f t="shared" ref="Y102:Y116" si="89">SUM(S102:S106)/R102</f>
        <v>0.8221535875331778</v>
      </c>
      <c r="Z102" s="22">
        <f t="shared" ref="Z102:Z116" si="90">SUM(S102:S107)/R102</f>
        <v>0.88483644483917168</v>
      </c>
      <c r="AA102" s="22">
        <f t="shared" ref="AA102:AA116" si="91">SUM(S102:S108)/R102</f>
        <v>0.92827844111693936</v>
      </c>
      <c r="AB102" s="22">
        <f t="shared" ref="AB102:AB116" si="92">+AC103/AC102</f>
        <v>0.71518846153846138</v>
      </c>
      <c r="AC102" s="21">
        <f t="shared" ref="AC102:AC116" si="93">+($B$3^A102)*R102</f>
        <v>57.770816340964828</v>
      </c>
      <c r="AD102" s="21">
        <f>SUM(AC102:$AC$116)</f>
        <v>181.2362011485807</v>
      </c>
      <c r="AE102" s="37">
        <f t="shared" ref="AE102:AE116" si="94">1-(11/24)*(1-AB102)</f>
        <v>0.86946137820512814</v>
      </c>
    </row>
    <row r="103" spans="1:31" x14ac:dyDescent="0.2">
      <c r="A103" s="76">
        <v>97</v>
      </c>
      <c r="B103" s="73">
        <v>385.61150759999998</v>
      </c>
      <c r="C103" s="21">
        <f t="shared" si="72"/>
        <v>122.54449360000001</v>
      </c>
      <c r="D103" s="22">
        <f t="shared" si="73"/>
        <v>0.68220737404155207</v>
      </c>
      <c r="E103" s="22">
        <f t="shared" si="74"/>
        <v>0.31779262595844798</v>
      </c>
      <c r="F103" s="22">
        <f t="shared" si="75"/>
        <v>0.54943619374496067</v>
      </c>
      <c r="G103" s="22">
        <f t="shared" si="76"/>
        <v>0.71272278389857879</v>
      </c>
      <c r="H103" s="22">
        <f t="shared" si="77"/>
        <v>0.82371024111003466</v>
      </c>
      <c r="I103" s="22">
        <f t="shared" si="78"/>
        <v>0.89622435868405081</v>
      </c>
      <c r="J103" s="22">
        <f t="shared" si="79"/>
        <v>0.94160937690854329</v>
      </c>
      <c r="K103" s="22">
        <f t="shared" si="80"/>
        <v>0.96871964123925447</v>
      </c>
      <c r="L103" s="22">
        <f t="shared" si="81"/>
        <v>0.65596862888610763</v>
      </c>
      <c r="M103" s="21">
        <f t="shared" si="82"/>
        <v>8.5884753569564882</v>
      </c>
      <c r="N103" s="21">
        <f>SUM(M103:$M$121)</f>
        <v>22.798704146015858</v>
      </c>
      <c r="O103" s="37">
        <f t="shared" ref="O103:O121" si="95">1-(11/24)*(1-L103)</f>
        <v>0.84231895490613273</v>
      </c>
      <c r="Q103" s="76">
        <v>97</v>
      </c>
      <c r="R103" s="35">
        <v>1855.0811635013845</v>
      </c>
      <c r="S103" s="41">
        <f t="shared" si="83"/>
        <v>505.47251543085736</v>
      </c>
      <c r="T103" s="37">
        <f t="shared" si="84"/>
        <v>0.72751999999999994</v>
      </c>
      <c r="U103" s="74">
        <f t="shared" si="85"/>
        <v>0.27248000000000006</v>
      </c>
      <c r="V103" s="22">
        <f t="shared" si="86"/>
        <v>0.48357938576000004</v>
      </c>
      <c r="W103" s="22">
        <f t="shared" si="87"/>
        <v>0.64321790813694002</v>
      </c>
      <c r="X103" s="22">
        <f t="shared" si="88"/>
        <v>0.76089356158567378</v>
      </c>
      <c r="Y103" s="22">
        <f t="shared" si="89"/>
        <v>0.84516782133699508</v>
      </c>
      <c r="Z103" s="22">
        <f t="shared" si="90"/>
        <v>0.90357361577225381</v>
      </c>
      <c r="AA103" s="22">
        <f t="shared" si="91"/>
        <v>0.94274249517748543</v>
      </c>
      <c r="AB103" s="22">
        <f t="shared" si="92"/>
        <v>0.69953846153846144</v>
      </c>
      <c r="AC103" s="21">
        <f t="shared" si="93"/>
        <v>41.317021260715642</v>
      </c>
      <c r="AD103" s="21">
        <f>SUM(AC103:$AC$116)</f>
        <v>123.46538480761592</v>
      </c>
      <c r="AE103" s="37">
        <f t="shared" si="94"/>
        <v>0.8622884615384615</v>
      </c>
    </row>
    <row r="104" spans="1:31" x14ac:dyDescent="0.2">
      <c r="A104" s="76">
        <v>98</v>
      </c>
      <c r="B104" s="73">
        <v>263.06701399999997</v>
      </c>
      <c r="C104" s="21">
        <f t="shared" si="72"/>
        <v>89.324425399999967</v>
      </c>
      <c r="D104" s="22">
        <f t="shared" si="73"/>
        <v>0.66044992094675925</v>
      </c>
      <c r="E104" s="22">
        <f t="shared" si="74"/>
        <v>0.33955007905324069</v>
      </c>
      <c r="F104" s="22">
        <f t="shared" si="75"/>
        <v>0.57890045309899618</v>
      </c>
      <c r="G104" s="22">
        <f t="shared" si="76"/>
        <v>0.74158919179430072</v>
      </c>
      <c r="H104" s="22">
        <f t="shared" si="77"/>
        <v>0.84788255702784532</v>
      </c>
      <c r="I104" s="22">
        <f t="shared" si="78"/>
        <v>0.91440927595734212</v>
      </c>
      <c r="J104" s="22">
        <f t="shared" si="79"/>
        <v>0.95414831332673267</v>
      </c>
      <c r="K104" s="22">
        <f t="shared" si="80"/>
        <v>0.97671268393991784</v>
      </c>
      <c r="L104" s="22">
        <f t="shared" si="81"/>
        <v>0.63504800091034552</v>
      </c>
      <c r="M104" s="21">
        <f t="shared" si="82"/>
        <v>5.6337704041248715</v>
      </c>
      <c r="N104" s="21">
        <f>SUM(M104:$M$121)</f>
        <v>14.210228789059364</v>
      </c>
      <c r="O104" s="37">
        <f t="shared" si="95"/>
        <v>0.83273033375057504</v>
      </c>
      <c r="Q104" s="76">
        <v>98</v>
      </c>
      <c r="R104" s="35">
        <v>1349.6086480705271</v>
      </c>
      <c r="S104" s="41">
        <f t="shared" si="83"/>
        <v>391.60649415008834</v>
      </c>
      <c r="T104" s="37">
        <f t="shared" si="84"/>
        <v>0.70983700000000005</v>
      </c>
      <c r="U104" s="74">
        <f t="shared" si="85"/>
        <v>0.29016299999999995</v>
      </c>
      <c r="V104" s="22">
        <f t="shared" si="86"/>
        <v>0.50959136262499993</v>
      </c>
      <c r="W104" s="22">
        <f t="shared" si="87"/>
        <v>0.67134039144720936</v>
      </c>
      <c r="X104" s="22">
        <f t="shared" si="88"/>
        <v>0.78717811377968305</v>
      </c>
      <c r="Y104" s="22">
        <f t="shared" si="89"/>
        <v>0.86745878569971102</v>
      </c>
      <c r="Z104" s="22">
        <f t="shared" si="90"/>
        <v>0.92129768965455983</v>
      </c>
      <c r="AA104" s="22">
        <f t="shared" si="91"/>
        <v>0.95604452356514058</v>
      </c>
      <c r="AB104" s="22">
        <f t="shared" si="92"/>
        <v>0.68253557692307687</v>
      </c>
      <c r="AC104" s="21">
        <f t="shared" si="93"/>
        <v>28.902845488072924</v>
      </c>
      <c r="AD104" s="21">
        <f>SUM(AC104:$AC$116)</f>
        <v>82.148363546900271</v>
      </c>
      <c r="AE104" s="37">
        <f t="shared" si="94"/>
        <v>0.85449547275641025</v>
      </c>
    </row>
    <row r="105" spans="1:31" x14ac:dyDescent="0.2">
      <c r="A105" s="76">
        <v>99</v>
      </c>
      <c r="B105" s="73">
        <v>173.7425886</v>
      </c>
      <c r="C105" s="21">
        <f t="shared" si="72"/>
        <v>62.9651882</v>
      </c>
      <c r="D105" s="22">
        <f t="shared" si="73"/>
        <v>0.63759496904376156</v>
      </c>
      <c r="E105" s="22">
        <f t="shared" si="74"/>
        <v>0.36240503095623844</v>
      </c>
      <c r="F105" s="22">
        <f t="shared" si="75"/>
        <v>0.60873519700741929</v>
      </c>
      <c r="G105" s="22">
        <f t="shared" si="76"/>
        <v>0.76967603727759826</v>
      </c>
      <c r="H105" s="22">
        <f t="shared" si="77"/>
        <v>0.87040542919595942</v>
      </c>
      <c r="I105" s="22">
        <f t="shared" si="78"/>
        <v>0.93057507432578912</v>
      </c>
      <c r="J105" s="22">
        <f t="shared" si="79"/>
        <v>0.96474022432056716</v>
      </c>
      <c r="K105" s="22">
        <f t="shared" si="80"/>
        <v>0.98310049410648648</v>
      </c>
      <c r="L105" s="22">
        <f t="shared" si="81"/>
        <v>0.61307208561900139</v>
      </c>
      <c r="M105" s="21">
        <f t="shared" si="82"/>
        <v>3.577714632727369</v>
      </c>
      <c r="N105" s="21">
        <f>SUM(M105:$M$121)</f>
        <v>8.5764583849344938</v>
      </c>
      <c r="O105" s="37">
        <f t="shared" si="95"/>
        <v>0.82265803924204228</v>
      </c>
      <c r="Q105" s="76">
        <v>99</v>
      </c>
      <c r="R105" s="35">
        <v>958.00215392043879</v>
      </c>
      <c r="S105" s="41">
        <f t="shared" si="83"/>
        <v>296.14241583065564</v>
      </c>
      <c r="T105" s="37">
        <f t="shared" si="84"/>
        <v>0.69087500000000002</v>
      </c>
      <c r="U105" s="74">
        <f t="shared" si="85"/>
        <v>0.30912499999999998</v>
      </c>
      <c r="V105" s="22">
        <f t="shared" si="86"/>
        <v>0.53699284687499993</v>
      </c>
      <c r="W105" s="22">
        <f t="shared" si="87"/>
        <v>0.70018203302967175</v>
      </c>
      <c r="X105" s="22">
        <f t="shared" si="88"/>
        <v>0.81327936653021893</v>
      </c>
      <c r="Y105" s="22">
        <f t="shared" si="89"/>
        <v>0.88912622144881126</v>
      </c>
      <c r="Z105" s="22">
        <f t="shared" si="90"/>
        <v>0.93807666205782536</v>
      </c>
      <c r="AA105" s="22">
        <f t="shared" si="91"/>
        <v>0.96812075100728545</v>
      </c>
      <c r="AB105" s="22">
        <f t="shared" si="92"/>
        <v>0.66430288461538445</v>
      </c>
      <c r="AC105" s="21">
        <f t="shared" si="93"/>
        <v>19.727220319920402</v>
      </c>
      <c r="AD105" s="21">
        <f>SUM(AC105:$AC$116)</f>
        <v>53.245518058827336</v>
      </c>
      <c r="AE105" s="37">
        <f t="shared" si="94"/>
        <v>0.84613882211538449</v>
      </c>
    </row>
    <row r="106" spans="1:31" x14ac:dyDescent="0.2">
      <c r="A106" s="76">
        <v>100</v>
      </c>
      <c r="B106" s="73">
        <v>110.7774004</v>
      </c>
      <c r="C106" s="21">
        <f t="shared" si="72"/>
        <v>42.798040700000001</v>
      </c>
      <c r="D106" s="22">
        <f t="shared" si="73"/>
        <v>0.61365729340584885</v>
      </c>
      <c r="E106" s="22">
        <f t="shared" si="74"/>
        <v>0.38634270659415115</v>
      </c>
      <c r="F106" s="22">
        <f t="shared" si="75"/>
        <v>0.63876132355963822</v>
      </c>
      <c r="G106" s="22">
        <f t="shared" si="76"/>
        <v>0.79674467789731607</v>
      </c>
      <c r="H106" s="22">
        <f t="shared" si="77"/>
        <v>0.89111437661070081</v>
      </c>
      <c r="I106" s="22">
        <f t="shared" si="78"/>
        <v>0.94469878623365866</v>
      </c>
      <c r="J106" s="22">
        <f t="shared" si="79"/>
        <v>0.97349491963705626</v>
      </c>
      <c r="K106" s="22">
        <f t="shared" si="80"/>
        <v>0.98807179266503176</v>
      </c>
      <c r="L106" s="22">
        <f t="shared" si="81"/>
        <v>0.59005508981331611</v>
      </c>
      <c r="M106" s="21">
        <f t="shared" si="82"/>
        <v>2.1933969716357877</v>
      </c>
      <c r="N106" s="21">
        <f>SUM(M106:$M$121)</f>
        <v>4.9987437522071261</v>
      </c>
      <c r="O106" s="37">
        <f t="shared" si="95"/>
        <v>0.81210858283110321</v>
      </c>
      <c r="Q106" s="76">
        <v>100</v>
      </c>
      <c r="R106" s="35">
        <v>661.85973808978315</v>
      </c>
      <c r="S106" s="41">
        <f t="shared" si="83"/>
        <v>218.29788811546274</v>
      </c>
      <c r="T106" s="37">
        <f t="shared" si="84"/>
        <v>0.67017499999999997</v>
      </c>
      <c r="U106" s="74">
        <f t="shared" si="85"/>
        <v>0.32982500000000003</v>
      </c>
      <c r="V106" s="22">
        <f t="shared" si="86"/>
        <v>0.56603152962500003</v>
      </c>
      <c r="W106" s="22">
        <f t="shared" si="87"/>
        <v>0.72973311601985746</v>
      </c>
      <c r="X106" s="22">
        <f t="shared" si="88"/>
        <v>0.83951687562701116</v>
      </c>
      <c r="Y106" s="22">
        <f t="shared" si="89"/>
        <v>0.91036969358831255</v>
      </c>
      <c r="Z106" s="22">
        <f t="shared" si="90"/>
        <v>0.95385670491374774</v>
      </c>
      <c r="AA106" s="22">
        <f t="shared" si="91"/>
        <v>0.97874376811545227</v>
      </c>
      <c r="AB106" s="22">
        <f t="shared" si="92"/>
        <v>0.64439903846153834</v>
      </c>
      <c r="AC106" s="21">
        <f t="shared" si="93"/>
        <v>13.10484936396635</v>
      </c>
      <c r="AD106" s="21">
        <f>SUM(AC106:$AC$116)</f>
        <v>33.518297738906931</v>
      </c>
      <c r="AE106" s="37">
        <f t="shared" si="94"/>
        <v>0.83701622596153835</v>
      </c>
    </row>
    <row r="107" spans="1:31" x14ac:dyDescent="0.2">
      <c r="A107" s="76">
        <v>101</v>
      </c>
      <c r="B107" s="73">
        <v>67.979359700000003</v>
      </c>
      <c r="C107" s="21">
        <f t="shared" si="72"/>
        <v>27.9622782</v>
      </c>
      <c r="D107" s="22">
        <f t="shared" si="73"/>
        <v>0.58866517243762739</v>
      </c>
      <c r="E107" s="22">
        <f t="shared" si="74"/>
        <v>0.41133482756237255</v>
      </c>
      <c r="F107" s="22">
        <f t="shared" si="75"/>
        <v>0.66878040188425014</v>
      </c>
      <c r="G107" s="22">
        <f t="shared" si="76"/>
        <v>0.82256281387128161</v>
      </c>
      <c r="H107" s="22">
        <f t="shared" si="77"/>
        <v>0.90988257719644283</v>
      </c>
      <c r="I107" s="22">
        <f t="shared" si="78"/>
        <v>0.95680800888743889</v>
      </c>
      <c r="J107" s="22">
        <f t="shared" si="79"/>
        <v>0.9805621028819429</v>
      </c>
      <c r="K107" s="22">
        <f t="shared" si="80"/>
        <v>0.99183079831215293</v>
      </c>
      <c r="L107" s="22">
        <f t="shared" si="81"/>
        <v>0.56602420426694944</v>
      </c>
      <c r="M107" s="21">
        <f t="shared" si="82"/>
        <v>1.2942250470948102</v>
      </c>
      <c r="N107" s="21">
        <f>SUM(M107:$M$121)</f>
        <v>2.805346780571337</v>
      </c>
      <c r="O107" s="37">
        <f t="shared" si="95"/>
        <v>0.80109442695568522</v>
      </c>
      <c r="Q107" s="76">
        <v>101</v>
      </c>
      <c r="R107" s="35">
        <v>443.56184997432041</v>
      </c>
      <c r="S107" s="41">
        <f t="shared" si="83"/>
        <v>156.33559183269909</v>
      </c>
      <c r="T107" s="37">
        <f t="shared" si="84"/>
        <v>0.64754500000000004</v>
      </c>
      <c r="U107" s="74">
        <f t="shared" si="85"/>
        <v>0.35245499999999996</v>
      </c>
      <c r="V107" s="22">
        <f t="shared" si="86"/>
        <v>0.59672192490000009</v>
      </c>
      <c r="W107" s="22">
        <f t="shared" si="87"/>
        <v>0.76053549539599552</v>
      </c>
      <c r="X107" s="22">
        <f t="shared" si="88"/>
        <v>0.86625835578514965</v>
      </c>
      <c r="Y107" s="22">
        <f t="shared" si="89"/>
        <v>0.93114739420859916</v>
      </c>
      <c r="Z107" s="22">
        <f t="shared" si="90"/>
        <v>0.96828256517395073</v>
      </c>
      <c r="AA107" s="22">
        <f t="shared" si="91"/>
        <v>0.9875055191815395</v>
      </c>
      <c r="AB107" s="22">
        <f t="shared" si="92"/>
        <v>0.62263942307692299</v>
      </c>
      <c r="AC107" s="21">
        <f t="shared" si="93"/>
        <v>8.4447523293232187</v>
      </c>
      <c r="AD107" s="21">
        <f>SUM(AC107:$AC$116)</f>
        <v>20.413448374940575</v>
      </c>
      <c r="AE107" s="37">
        <f t="shared" si="94"/>
        <v>0.82704306891025636</v>
      </c>
    </row>
    <row r="108" spans="1:31" x14ac:dyDescent="0.2">
      <c r="A108" s="76">
        <v>102</v>
      </c>
      <c r="B108" s="73">
        <v>40.017081500000003</v>
      </c>
      <c r="C108" s="21">
        <f t="shared" si="72"/>
        <v>17.500985300000004</v>
      </c>
      <c r="D108" s="22">
        <f t="shared" si="73"/>
        <v>0.56266212717186781</v>
      </c>
      <c r="E108" s="22">
        <f t="shared" si="74"/>
        <v>0.43733787282813219</v>
      </c>
      <c r="F108" s="22">
        <f t="shared" si="75"/>
        <v>0.69857706139814324</v>
      </c>
      <c r="G108" s="22">
        <f t="shared" si="76"/>
        <v>0.84691225670717651</v>
      </c>
      <c r="H108" s="22">
        <f t="shared" si="77"/>
        <v>0.92662723542195358</v>
      </c>
      <c r="I108" s="22">
        <f t="shared" si="78"/>
        <v>0.96697970590384008</v>
      </c>
      <c r="J108" s="22">
        <f t="shared" si="79"/>
        <v>0.98612249871345581</v>
      </c>
      <c r="K108" s="22">
        <f t="shared" si="80"/>
        <v>0.99458555966906292</v>
      </c>
      <c r="L108" s="22">
        <f t="shared" si="81"/>
        <v>0.54102127612679607</v>
      </c>
      <c r="M108" s="21">
        <f t="shared" si="82"/>
        <v>0.73256270242419508</v>
      </c>
      <c r="N108" s="21">
        <f>SUM(M108:$M$121)</f>
        <v>1.511121733476527</v>
      </c>
      <c r="O108" s="37">
        <f t="shared" si="95"/>
        <v>0.78963475155811491</v>
      </c>
      <c r="Q108" s="76">
        <v>102</v>
      </c>
      <c r="R108" s="35">
        <v>287.22625814162132</v>
      </c>
      <c r="S108" s="41">
        <f t="shared" si="83"/>
        <v>108.34748909618239</v>
      </c>
      <c r="T108" s="37">
        <f t="shared" si="84"/>
        <v>0.62278</v>
      </c>
      <c r="U108" s="74">
        <f t="shared" si="85"/>
        <v>0.37722</v>
      </c>
      <c r="V108" s="22">
        <f t="shared" si="86"/>
        <v>0.63019634989999995</v>
      </c>
      <c r="W108" s="22">
        <f t="shared" si="87"/>
        <v>0.79346355200819974</v>
      </c>
      <c r="X108" s="22">
        <f t="shared" si="88"/>
        <v>0.89367131891775731</v>
      </c>
      <c r="Y108" s="22">
        <f t="shared" si="89"/>
        <v>0.95101894875869741</v>
      </c>
      <c r="Z108" s="22">
        <f t="shared" si="90"/>
        <v>0.9807048455034626</v>
      </c>
      <c r="AA108" s="22">
        <f t="shared" si="91"/>
        <v>0.99396918369118037</v>
      </c>
      <c r="AB108" s="22">
        <f t="shared" si="92"/>
        <v>0.5988269230769232</v>
      </c>
      <c r="AC108" s="21">
        <f t="shared" si="93"/>
        <v>5.258035718357311</v>
      </c>
      <c r="AD108" s="21">
        <f>SUM(AC108:$AC$116)</f>
        <v>11.968696045617362</v>
      </c>
      <c r="AE108" s="37">
        <f t="shared" si="94"/>
        <v>0.81612900641025643</v>
      </c>
    </row>
    <row r="109" spans="1:31" x14ac:dyDescent="0.2">
      <c r="A109" s="76">
        <v>103</v>
      </c>
      <c r="B109" s="73">
        <v>22.5160962</v>
      </c>
      <c r="C109" s="21">
        <f t="shared" si="72"/>
        <v>10.4540299</v>
      </c>
      <c r="D109" s="22">
        <f t="shared" si="73"/>
        <v>0.53570859676820881</v>
      </c>
      <c r="E109" s="22">
        <f t="shared" si="74"/>
        <v>0.46429140323179113</v>
      </c>
      <c r="F109" s="22">
        <f t="shared" si="75"/>
        <v>0.72792243177571792</v>
      </c>
      <c r="G109" s="22">
        <f t="shared" si="76"/>
        <v>0.86959711515178206</v>
      </c>
      <c r="H109" s="22">
        <f t="shared" si="77"/>
        <v>0.94131416972716619</v>
      </c>
      <c r="I109" s="22">
        <f t="shared" si="78"/>
        <v>0.97533599541114058</v>
      </c>
      <c r="J109" s="22">
        <f t="shared" si="79"/>
        <v>0.9903771018707942</v>
      </c>
      <c r="K109" s="22">
        <f t="shared" si="80"/>
        <v>0.99653689967801806</v>
      </c>
      <c r="L109" s="22">
        <f t="shared" si="81"/>
        <v>0.51510441996943146</v>
      </c>
      <c r="M109" s="21">
        <f t="shared" si="82"/>
        <v>0.39633200810843239</v>
      </c>
      <c r="N109" s="21">
        <f>SUM(M109:$M$121)</f>
        <v>0.77855903105233226</v>
      </c>
      <c r="O109" s="37">
        <f t="shared" si="95"/>
        <v>0.77775619248598948</v>
      </c>
      <c r="Q109" s="76">
        <v>103</v>
      </c>
      <c r="R109" s="35">
        <v>178.87876904543893</v>
      </c>
      <c r="S109" s="41">
        <f t="shared" si="83"/>
        <v>72.661450380102508</v>
      </c>
      <c r="T109" s="37">
        <f t="shared" si="84"/>
        <v>0.59379500000000007</v>
      </c>
      <c r="U109" s="74">
        <f t="shared" si="85"/>
        <v>0.40620499999999993</v>
      </c>
      <c r="V109" s="22">
        <f t="shared" si="86"/>
        <v>0.66836371111500004</v>
      </c>
      <c r="W109" s="22">
        <f t="shared" si="87"/>
        <v>0.829267669028802</v>
      </c>
      <c r="X109" s="22">
        <f t="shared" si="88"/>
        <v>0.92135095661180078</v>
      </c>
      <c r="Y109" s="22">
        <f t="shared" si="89"/>
        <v>0.96901770368904327</v>
      </c>
      <c r="Z109" s="22">
        <f t="shared" si="90"/>
        <v>0.99031629739423255</v>
      </c>
      <c r="AA109" s="22">
        <f t="shared" si="91"/>
        <v>0.99792337839470613</v>
      </c>
      <c r="AB109" s="22">
        <f t="shared" si="92"/>
        <v>0.5709567307692307</v>
      </c>
      <c r="AC109" s="21">
        <f t="shared" si="93"/>
        <v>3.1486533506524679</v>
      </c>
      <c r="AD109" s="21">
        <f>SUM(AC109:$AC$116)</f>
        <v>6.71066032726005</v>
      </c>
      <c r="AE109" s="37">
        <f t="shared" si="94"/>
        <v>0.80335516826923081</v>
      </c>
    </row>
    <row r="110" spans="1:31" x14ac:dyDescent="0.2">
      <c r="A110" s="76">
        <v>104</v>
      </c>
      <c r="B110" s="73">
        <v>12.0620663</v>
      </c>
      <c r="C110" s="21">
        <f t="shared" si="72"/>
        <v>5.9359415999999996</v>
      </c>
      <c r="D110" s="22">
        <f t="shared" si="73"/>
        <v>0.5078835207529907</v>
      </c>
      <c r="E110" s="22">
        <f t="shared" si="74"/>
        <v>0.49211647924700924</v>
      </c>
      <c r="F110" s="22">
        <f t="shared" si="75"/>
        <v>0.75657869663674449</v>
      </c>
      <c r="G110" s="22">
        <f t="shared" si="76"/>
        <v>0.8904519534932418</v>
      </c>
      <c r="H110" s="22">
        <f t="shared" si="77"/>
        <v>0.95396003585223199</v>
      </c>
      <c r="I110" s="22">
        <f t="shared" si="78"/>
        <v>0.98203706607051233</v>
      </c>
      <c r="J110" s="22">
        <f t="shared" si="79"/>
        <v>0.99353547741650206</v>
      </c>
      <c r="K110" s="22">
        <f t="shared" si="80"/>
        <v>0.99786903840845254</v>
      </c>
      <c r="L110" s="22">
        <f t="shared" si="81"/>
        <v>0.488349539185568</v>
      </c>
      <c r="M110" s="21">
        <f t="shared" si="82"/>
        <v>0.20415236915201407</v>
      </c>
      <c r="N110" s="21">
        <f>SUM(M110:$M$121)</f>
        <v>0.3822270229438996</v>
      </c>
      <c r="O110" s="37">
        <f t="shared" si="95"/>
        <v>0.76549353879338533</v>
      </c>
      <c r="Q110" s="76">
        <v>104</v>
      </c>
      <c r="R110" s="35">
        <v>106.21731866533642</v>
      </c>
      <c r="S110" s="41">
        <f t="shared" si="83"/>
        <v>46.89462753879004</v>
      </c>
      <c r="T110" s="37">
        <f t="shared" si="84"/>
        <v>0.55850299999999997</v>
      </c>
      <c r="U110" s="74">
        <f t="shared" si="85"/>
        <v>0.44149700000000003</v>
      </c>
      <c r="V110" s="22">
        <f t="shared" si="86"/>
        <v>0.71247260254599998</v>
      </c>
      <c r="W110" s="22">
        <f t="shared" si="87"/>
        <v>0.86754849167103265</v>
      </c>
      <c r="X110" s="22">
        <f t="shared" si="88"/>
        <v>0.9478232448724615</v>
      </c>
      <c r="Y110" s="22">
        <f t="shared" si="89"/>
        <v>0.98369184212435701</v>
      </c>
      <c r="Z110" s="22">
        <f t="shared" si="90"/>
        <v>0.99650279708435763</v>
      </c>
      <c r="AA110" s="22">
        <f t="shared" si="91"/>
        <v>0.99999999999999989</v>
      </c>
      <c r="AB110" s="22">
        <f t="shared" si="92"/>
        <v>0.53702211538461531</v>
      </c>
      <c r="AC110" s="21">
        <f t="shared" si="93"/>
        <v>1.7977448234141173</v>
      </c>
      <c r="AD110" s="21">
        <f>SUM(AC110:$AC$116)</f>
        <v>3.5620069766075813</v>
      </c>
      <c r="AE110" s="37">
        <f t="shared" si="94"/>
        <v>0.78780180288461532</v>
      </c>
    </row>
    <row r="111" spans="1:31" x14ac:dyDescent="0.2">
      <c r="A111" s="76">
        <v>105</v>
      </c>
      <c r="B111" s="73">
        <v>6.1261247000000001</v>
      </c>
      <c r="C111" s="21">
        <f t="shared" si="72"/>
        <v>3.1899608000000002</v>
      </c>
      <c r="D111" s="22">
        <f t="shared" si="73"/>
        <v>0.47928568936900678</v>
      </c>
      <c r="E111" s="22">
        <f t="shared" si="74"/>
        <v>0.52071431063099316</v>
      </c>
      <c r="F111" s="22">
        <f t="shared" si="75"/>
        <v>0.78430478243448098</v>
      </c>
      <c r="G111" s="22">
        <f t="shared" si="76"/>
        <v>0.90934936404412403</v>
      </c>
      <c r="H111" s="22">
        <f t="shared" si="77"/>
        <v>0.96463178426648744</v>
      </c>
      <c r="I111" s="22">
        <f t="shared" si="78"/>
        <v>0.98727164336044282</v>
      </c>
      <c r="J111" s="22">
        <f t="shared" si="79"/>
        <v>0.99580423167030874</v>
      </c>
      <c r="K111" s="22">
        <f t="shared" si="80"/>
        <v>0.99874271250142854</v>
      </c>
      <c r="L111" s="22">
        <f t="shared" si="81"/>
        <v>0.46085162439327559</v>
      </c>
      <c r="M111" s="21">
        <f t="shared" si="82"/>
        <v>9.9697715399028039E-2</v>
      </c>
      <c r="N111" s="21">
        <f>SUM(M111:$M$121)</f>
        <v>0.17807465379188567</v>
      </c>
      <c r="O111" s="37">
        <f t="shared" si="95"/>
        <v>0.75289032784691801</v>
      </c>
      <c r="Q111" s="76">
        <v>105</v>
      </c>
      <c r="R111" s="35">
        <v>59.322691126546381</v>
      </c>
      <c r="S111" s="41">
        <f t="shared" si="83"/>
        <v>28.782301926160027</v>
      </c>
      <c r="T111" s="37">
        <f t="shared" si="84"/>
        <v>0.514818</v>
      </c>
      <c r="U111" s="74">
        <f t="shared" si="85"/>
        <v>0.485182</v>
      </c>
      <c r="V111" s="22">
        <f t="shared" si="86"/>
        <v>0.76284548457399992</v>
      </c>
      <c r="W111" s="22">
        <f t="shared" si="87"/>
        <v>0.90657748458372034</v>
      </c>
      <c r="X111" s="22">
        <f t="shared" si="88"/>
        <v>0.97080023227154932</v>
      </c>
      <c r="Y111" s="22">
        <f t="shared" si="89"/>
        <v>0.99373825580947239</v>
      </c>
      <c r="Z111" s="22">
        <f t="shared" si="90"/>
        <v>1</v>
      </c>
      <c r="AA111" s="22">
        <f t="shared" si="91"/>
        <v>1</v>
      </c>
      <c r="AB111" s="22">
        <f t="shared" si="92"/>
        <v>0.49501730769230756</v>
      </c>
      <c r="AC111" s="21">
        <f t="shared" si="93"/>
        <v>0.96542872799159096</v>
      </c>
      <c r="AD111" s="21">
        <f>SUM(AC111:$AC$116)</f>
        <v>1.7642621531934641</v>
      </c>
      <c r="AE111" s="37">
        <f t="shared" si="94"/>
        <v>0.76854959935897438</v>
      </c>
    </row>
    <row r="112" spans="1:31" x14ac:dyDescent="0.2">
      <c r="A112" s="76">
        <v>106</v>
      </c>
      <c r="B112" s="73">
        <v>2.9361638999999999</v>
      </c>
      <c r="C112" s="21">
        <f t="shared" si="72"/>
        <v>1.6147880999999999</v>
      </c>
      <c r="D112" s="22">
        <f t="shared" si="73"/>
        <v>0.45003475453124397</v>
      </c>
      <c r="E112" s="22">
        <f t="shared" si="74"/>
        <v>0.54996524546875603</v>
      </c>
      <c r="F112" s="22">
        <f t="shared" si="75"/>
        <v>0.81086304480482163</v>
      </c>
      <c r="G112" s="22">
        <f t="shared" si="76"/>
        <v>0.92620640148869071</v>
      </c>
      <c r="H112" s="22">
        <f t="shared" si="77"/>
        <v>0.97344306971419414</v>
      </c>
      <c r="I112" s="22">
        <f t="shared" si="78"/>
        <v>0.99124578842482192</v>
      </c>
      <c r="J112" s="22">
        <f t="shared" si="79"/>
        <v>0.99737674725855729</v>
      </c>
      <c r="K112" s="22">
        <f t="shared" si="80"/>
        <v>0.99929132021546896</v>
      </c>
      <c r="L112" s="22">
        <f t="shared" si="81"/>
        <v>0.43272572551081157</v>
      </c>
      <c r="M112" s="21">
        <f t="shared" si="82"/>
        <v>4.5945854089940556E-2</v>
      </c>
      <c r="N112" s="21">
        <f>SUM(M112:$M$121)</f>
        <v>7.8376938392857642E-2</v>
      </c>
      <c r="O112" s="37">
        <f t="shared" si="95"/>
        <v>0.73999929085912197</v>
      </c>
      <c r="Q112" s="76">
        <v>106</v>
      </c>
      <c r="R112" s="35">
        <v>30.540389200386354</v>
      </c>
      <c r="S112" s="41">
        <f t="shared" si="83"/>
        <v>16.471745132503976</v>
      </c>
      <c r="T112" s="37">
        <f t="shared" si="84"/>
        <v>0.46065699999999998</v>
      </c>
      <c r="U112" s="74">
        <f t="shared" si="85"/>
        <v>0.53934300000000002</v>
      </c>
      <c r="V112" s="22">
        <f t="shared" si="86"/>
        <v>0.81853292733299998</v>
      </c>
      <c r="W112" s="22">
        <f t="shared" si="87"/>
        <v>0.94328137763549313</v>
      </c>
      <c r="X112" s="22">
        <f t="shared" si="88"/>
        <v>0.98783697502704326</v>
      </c>
      <c r="Y112" s="22">
        <f t="shared" si="89"/>
        <v>1</v>
      </c>
      <c r="Z112" s="22">
        <f t="shared" si="90"/>
        <v>1</v>
      </c>
      <c r="AA112" s="22">
        <f t="shared" si="91"/>
        <v>1</v>
      </c>
      <c r="AB112" s="22">
        <f t="shared" si="92"/>
        <v>0.44293942307692302</v>
      </c>
      <c r="AC112" s="21">
        <f t="shared" si="93"/>
        <v>0.47790392969920648</v>
      </c>
      <c r="AD112" s="21">
        <f>SUM(AC112:$AC$116)</f>
        <v>0.79883342520187306</v>
      </c>
      <c r="AE112" s="37">
        <f t="shared" si="94"/>
        <v>0.74468056891025647</v>
      </c>
    </row>
    <row r="113" spans="1:31" x14ac:dyDescent="0.2">
      <c r="A113" s="76">
        <v>107</v>
      </c>
      <c r="B113" s="73">
        <v>1.3213758</v>
      </c>
      <c r="C113" s="21">
        <f t="shared" si="72"/>
        <v>0.76603869999999996</v>
      </c>
      <c r="D113" s="22">
        <f t="shared" si="73"/>
        <v>0.4202718863172763</v>
      </c>
      <c r="E113" s="22">
        <f t="shared" si="74"/>
        <v>0.5797281136827237</v>
      </c>
      <c r="F113" s="22">
        <f t="shared" si="75"/>
        <v>0.83602688954951354</v>
      </c>
      <c r="G113" s="22">
        <f t="shared" si="76"/>
        <v>0.94098915690752016</v>
      </c>
      <c r="H113" s="22">
        <f t="shared" si="77"/>
        <v>0.98054769884540038</v>
      </c>
      <c r="I113" s="22">
        <f t="shared" si="78"/>
        <v>0.9941709996505157</v>
      </c>
      <c r="J113" s="22">
        <f t="shared" si="79"/>
        <v>0.99842527765379074</v>
      </c>
      <c r="K113" s="22">
        <f t="shared" si="80"/>
        <v>0.99961986590037433</v>
      </c>
      <c r="L113" s="22">
        <f t="shared" si="81"/>
        <v>0.40410758299738109</v>
      </c>
      <c r="M113" s="21">
        <f t="shared" si="82"/>
        <v>1.9881953045283417E-2</v>
      </c>
      <c r="N113" s="21">
        <f>SUM(M113:$M$121)</f>
        <v>3.2431084302917065E-2</v>
      </c>
      <c r="O113" s="37">
        <f t="shared" si="95"/>
        <v>0.72688264220713306</v>
      </c>
      <c r="Q113" s="76">
        <v>107</v>
      </c>
      <c r="R113" s="35">
        <v>14.068644067882376</v>
      </c>
      <c r="S113" s="41">
        <f t="shared" si="83"/>
        <v>8.5265690415774031</v>
      </c>
      <c r="T113" s="37">
        <f t="shared" si="84"/>
        <v>0.39393100000000003</v>
      </c>
      <c r="U113" s="74">
        <f t="shared" si="85"/>
        <v>0.60606899999999997</v>
      </c>
      <c r="V113" s="22">
        <f t="shared" si="86"/>
        <v>0.876874502364</v>
      </c>
      <c r="W113" s="22">
        <f t="shared" si="87"/>
        <v>0.97359635265944799</v>
      </c>
      <c r="X113" s="22">
        <f t="shared" si="88"/>
        <v>1</v>
      </c>
      <c r="Y113" s="22">
        <f t="shared" si="89"/>
        <v>1</v>
      </c>
      <c r="Z113" s="22">
        <f t="shared" si="90"/>
        <v>1</v>
      </c>
      <c r="AA113" s="22">
        <f t="shared" si="91"/>
        <v>1</v>
      </c>
      <c r="AB113" s="22">
        <f t="shared" si="92"/>
        <v>0.37877980769230779</v>
      </c>
      <c r="AC113" s="21">
        <f t="shared" si="93"/>
        <v>0.2116824909071609</v>
      </c>
      <c r="AD113" s="21">
        <f>SUM(AC113:$AC$116)</f>
        <v>0.32092949550266664</v>
      </c>
      <c r="AE113" s="37">
        <f t="shared" si="94"/>
        <v>0.71527407852564107</v>
      </c>
    </row>
    <row r="114" spans="1:31" x14ac:dyDescent="0.2">
      <c r="A114" s="76">
        <v>108</v>
      </c>
      <c r="B114" s="73">
        <v>0.55533710000000003</v>
      </c>
      <c r="C114" s="21">
        <f t="shared" si="72"/>
        <v>0.33866700000000005</v>
      </c>
      <c r="D114" s="22">
        <f t="shared" si="73"/>
        <v>0.39015959855734472</v>
      </c>
      <c r="E114" s="22">
        <f t="shared" si="74"/>
        <v>0.60984040144265539</v>
      </c>
      <c r="F114" s="22">
        <f t="shared" si="75"/>
        <v>0.8595888875423594</v>
      </c>
      <c r="G114" s="22">
        <f t="shared" si="76"/>
        <v>0.95371495979649124</v>
      </c>
      <c r="H114" s="22">
        <f t="shared" si="77"/>
        <v>0.98613040619832537</v>
      </c>
      <c r="I114" s="22">
        <f t="shared" si="78"/>
        <v>0.99625308663872814</v>
      </c>
      <c r="J114" s="22">
        <f t="shared" si="79"/>
        <v>0.99909550433421435</v>
      </c>
      <c r="K114" s="22">
        <f t="shared" si="80"/>
        <v>0.99980678402361389</v>
      </c>
      <c r="L114" s="22">
        <f t="shared" si="81"/>
        <v>0.37515346015129286</v>
      </c>
      <c r="M114" s="21">
        <f t="shared" si="82"/>
        <v>8.0344479903969018E-3</v>
      </c>
      <c r="N114" s="21">
        <f>SUM(M114:$M$121)</f>
        <v>1.2549131257633657E-2</v>
      </c>
      <c r="O114" s="37">
        <f t="shared" si="95"/>
        <v>0.71361200256934265</v>
      </c>
      <c r="Q114" s="76">
        <v>108</v>
      </c>
      <c r="R114" s="35">
        <v>5.542075026304973</v>
      </c>
      <c r="S114" s="41">
        <f t="shared" si="83"/>
        <v>3.809866224383196</v>
      </c>
      <c r="T114" s="37">
        <f t="shared" si="84"/>
        <v>0.31255599999999994</v>
      </c>
      <c r="U114" s="74">
        <f t="shared" si="85"/>
        <v>0.68744400000000006</v>
      </c>
      <c r="V114" s="22">
        <f t="shared" si="86"/>
        <v>0.93297392857999994</v>
      </c>
      <c r="W114" s="22">
        <f t="shared" si="87"/>
        <v>1</v>
      </c>
      <c r="X114" s="22">
        <f t="shared" si="88"/>
        <v>1</v>
      </c>
      <c r="Y114" s="22">
        <f t="shared" si="89"/>
        <v>1</v>
      </c>
      <c r="Z114" s="22">
        <f t="shared" si="90"/>
        <v>1</v>
      </c>
      <c r="AA114" s="22">
        <f t="shared" si="91"/>
        <v>1</v>
      </c>
      <c r="AB114" s="22">
        <f t="shared" si="92"/>
        <v>0.30053461538461523</v>
      </c>
      <c r="AC114" s="21">
        <f t="shared" si="93"/>
        <v>8.0181053197643098E-2</v>
      </c>
      <c r="AD114" s="21">
        <f>SUM(AC114:$AC$116)</f>
        <v>0.10924700459550576</v>
      </c>
      <c r="AE114" s="37">
        <f t="shared" si="94"/>
        <v>0.6794116987179486</v>
      </c>
    </row>
    <row r="115" spans="1:31" x14ac:dyDescent="0.2">
      <c r="A115" s="76">
        <v>109</v>
      </c>
      <c r="B115" s="73">
        <v>0.2166701</v>
      </c>
      <c r="C115" s="21">
        <f t="shared" si="72"/>
        <v>0.1386946</v>
      </c>
      <c r="D115" s="22">
        <f t="shared" si="73"/>
        <v>0.35988122034373915</v>
      </c>
      <c r="E115" s="22">
        <f t="shared" si="74"/>
        <v>0.64011877965626085</v>
      </c>
      <c r="F115" s="22">
        <f t="shared" si="75"/>
        <v>0.88136895676883886</v>
      </c>
      <c r="G115" s="22">
        <f t="shared" si="76"/>
        <v>0.96445148638413891</v>
      </c>
      <c r="H115" s="22">
        <f t="shared" si="77"/>
        <v>0.99039645987148206</v>
      </c>
      <c r="I115" s="22">
        <f t="shared" si="78"/>
        <v>0.9976817290433706</v>
      </c>
      <c r="J115" s="22">
        <f t="shared" si="79"/>
        <v>0.999504777078148</v>
      </c>
      <c r="K115" s="22">
        <f t="shared" si="80"/>
        <v>1.0000000000000002</v>
      </c>
      <c r="L115" s="22">
        <f t="shared" si="81"/>
        <v>0.34603963494590295</v>
      </c>
      <c r="M115" s="21">
        <f t="shared" si="82"/>
        <v>3.0141509640029991E-3</v>
      </c>
      <c r="N115" s="21">
        <f>SUM(M115:$M$121)</f>
        <v>4.5146832672367555E-3</v>
      </c>
      <c r="O115" s="37">
        <f t="shared" si="95"/>
        <v>0.70026816601687214</v>
      </c>
      <c r="Q115" s="76">
        <v>109</v>
      </c>
      <c r="R115" s="35">
        <v>1.7322088019217767</v>
      </c>
      <c r="S115" s="41">
        <f t="shared" si="83"/>
        <v>1.3607452853936612</v>
      </c>
      <c r="T115" s="37">
        <f t="shared" si="84"/>
        <v>0.21444499999999997</v>
      </c>
      <c r="U115" s="74">
        <f t="shared" si="85"/>
        <v>0.785555</v>
      </c>
      <c r="V115" s="22">
        <f t="shared" si="86"/>
        <v>0.99999999999999989</v>
      </c>
      <c r="W115" s="22">
        <f t="shared" si="87"/>
        <v>0.99999999999999989</v>
      </c>
      <c r="X115" s="22">
        <f t="shared" si="88"/>
        <v>0.99999999999999989</v>
      </c>
      <c r="Y115" s="22">
        <f t="shared" si="89"/>
        <v>0.99999999999999989</v>
      </c>
      <c r="Z115" s="22">
        <f t="shared" si="90"/>
        <v>0.99999999999999989</v>
      </c>
      <c r="AA115" s="22">
        <f t="shared" si="91"/>
        <v>0.99999999999999989</v>
      </c>
      <c r="AB115" s="22">
        <f t="shared" si="92"/>
        <v>0.20619711538461533</v>
      </c>
      <c r="AC115" s="21">
        <f t="shared" si="93"/>
        <v>2.409718198388704E-2</v>
      </c>
      <c r="AD115" s="21">
        <f>SUM(AC115:$AC$116)</f>
        <v>2.9065951397862669E-2</v>
      </c>
      <c r="AE115" s="37">
        <f t="shared" si="94"/>
        <v>0.63617367788461543</v>
      </c>
    </row>
    <row r="116" spans="1:31" x14ac:dyDescent="0.2">
      <c r="A116" s="76">
        <v>110</v>
      </c>
      <c r="B116" s="73">
        <v>7.7975500000000003E-2</v>
      </c>
      <c r="C116" s="21">
        <f t="shared" si="72"/>
        <v>5.2271700000000004E-2</v>
      </c>
      <c r="D116" s="22">
        <f t="shared" si="73"/>
        <v>0.32963943802861151</v>
      </c>
      <c r="E116" s="22">
        <f t="shared" si="74"/>
        <v>0.67036056197138849</v>
      </c>
      <c r="F116" s="22">
        <f t="shared" si="75"/>
        <v>0.90122153753422551</v>
      </c>
      <c r="G116" s="22">
        <f t="shared" si="76"/>
        <v>0.97331469500035273</v>
      </c>
      <c r="H116" s="22">
        <f t="shared" si="77"/>
        <v>0.99355823303473534</v>
      </c>
      <c r="I116" s="22">
        <f t="shared" si="78"/>
        <v>0.99862392674622169</v>
      </c>
      <c r="J116" s="22">
        <f t="shared" si="79"/>
        <v>1.0000000000000002</v>
      </c>
      <c r="K116" s="22">
        <f t="shared" si="80"/>
        <v>1.0000000000000002</v>
      </c>
      <c r="L116" s="22">
        <f t="shared" si="81"/>
        <v>0.31696099810443418</v>
      </c>
      <c r="M116" s="21">
        <f t="shared" si="82"/>
        <v>1.0430156992554394E-3</v>
      </c>
      <c r="N116" s="21">
        <f>SUM(M116:$M$121)</f>
        <v>1.5005323032337555E-3</v>
      </c>
      <c r="O116" s="37">
        <f t="shared" si="95"/>
        <v>0.68694045746453236</v>
      </c>
      <c r="Q116" s="76">
        <v>110</v>
      </c>
      <c r="R116" s="35">
        <v>0.37146351652811538</v>
      </c>
      <c r="S116" s="41">
        <f t="shared" si="83"/>
        <v>0.37146351652811538</v>
      </c>
      <c r="T116" s="37">
        <f t="shared" si="84"/>
        <v>0</v>
      </c>
      <c r="U116" s="74">
        <f t="shared" si="85"/>
        <v>1</v>
      </c>
      <c r="V116" s="22">
        <f t="shared" si="86"/>
        <v>1</v>
      </c>
      <c r="W116" s="22">
        <f t="shared" si="87"/>
        <v>1</v>
      </c>
      <c r="X116" s="22">
        <f t="shared" si="88"/>
        <v>1</v>
      </c>
      <c r="Y116" s="22">
        <f t="shared" si="89"/>
        <v>1</v>
      </c>
      <c r="Z116" s="22">
        <f t="shared" si="90"/>
        <v>1</v>
      </c>
      <c r="AA116" s="22">
        <f t="shared" si="91"/>
        <v>1</v>
      </c>
      <c r="AB116" s="22">
        <f t="shared" si="92"/>
        <v>0</v>
      </c>
      <c r="AC116" s="21">
        <f t="shared" si="93"/>
        <v>4.9687694139756294E-3</v>
      </c>
      <c r="AD116" s="21">
        <f>SUM(AC116:$AC$116)</f>
        <v>4.9687694139756294E-3</v>
      </c>
      <c r="AE116" s="37">
        <f t="shared" si="94"/>
        <v>0.54166666666666674</v>
      </c>
    </row>
    <row r="117" spans="1:31" x14ac:dyDescent="0.2">
      <c r="A117" s="76">
        <v>111</v>
      </c>
      <c r="B117" s="73">
        <v>2.5703799999999999E-2</v>
      </c>
      <c r="C117" s="21">
        <f t="shared" si="72"/>
        <v>1.80015E-2</v>
      </c>
      <c r="D117" s="22">
        <f t="shared" si="73"/>
        <v>0.2996560819800963</v>
      </c>
      <c r="E117" s="22">
        <f t="shared" si="74"/>
        <v>0.7003439180199037</v>
      </c>
      <c r="F117" s="22">
        <f t="shared" si="75"/>
        <v>0.9190469891611357</v>
      </c>
      <c r="G117" s="22">
        <f t="shared" si="76"/>
        <v>0.98045814237583551</v>
      </c>
      <c r="H117" s="22">
        <f t="shared" si="77"/>
        <v>0.99582551996202895</v>
      </c>
      <c r="I117" s="22">
        <f t="shared" si="78"/>
        <v>1</v>
      </c>
      <c r="J117" s="22">
        <f t="shared" si="79"/>
        <v>1</v>
      </c>
      <c r="K117" s="22">
        <f t="shared" si="80"/>
        <v>1</v>
      </c>
      <c r="L117" s="22">
        <f t="shared" si="81"/>
        <v>0.28813084805778483</v>
      </c>
      <c r="M117" s="21">
        <f t="shared" si="82"/>
        <v>3.3059529707459842E-4</v>
      </c>
      <c r="N117" s="21">
        <f>SUM(M117:$M$121)</f>
        <v>4.5751660397831635E-4</v>
      </c>
      <c r="O117" s="37">
        <f t="shared" si="95"/>
        <v>0.67372663869315141</v>
      </c>
      <c r="R117" s="68"/>
    </row>
    <row r="118" spans="1:31" x14ac:dyDescent="0.2">
      <c r="A118" s="76">
        <v>112</v>
      </c>
      <c r="B118" s="73">
        <v>7.7022999999999996E-3</v>
      </c>
      <c r="C118" s="21">
        <f t="shared" si="72"/>
        <v>5.6214999999999998E-3</v>
      </c>
      <c r="D118" s="22">
        <f t="shared" si="73"/>
        <v>0.27015307116056242</v>
      </c>
      <c r="E118" s="22">
        <f t="shared" si="74"/>
        <v>0.72984692883943758</v>
      </c>
      <c r="F118" s="22">
        <f t="shared" si="75"/>
        <v>0.93478571335834748</v>
      </c>
      <c r="G118" s="22">
        <f t="shared" si="76"/>
        <v>0.98606909624397909</v>
      </c>
      <c r="H118" s="22">
        <f t="shared" si="77"/>
        <v>1.0000000000000002</v>
      </c>
      <c r="I118" s="22">
        <f t="shared" si="78"/>
        <v>1.0000000000000002</v>
      </c>
      <c r="J118" s="22">
        <f t="shared" si="79"/>
        <v>1.0000000000000002</v>
      </c>
      <c r="K118" s="22">
        <f t="shared" si="80"/>
        <v>1.0000000000000002</v>
      </c>
      <c r="L118" s="22">
        <f t="shared" si="81"/>
        <v>0.25976256842361778</v>
      </c>
      <c r="M118" s="21">
        <f t="shared" si="82"/>
        <v>9.5254703310019361E-5</v>
      </c>
      <c r="N118" s="21">
        <f>SUM(M118:$M$121)</f>
        <v>1.2692130690371799E-4</v>
      </c>
      <c r="O118" s="37">
        <f t="shared" si="95"/>
        <v>0.66072451052749148</v>
      </c>
      <c r="R118" s="68"/>
    </row>
    <row r="119" spans="1:31" x14ac:dyDescent="0.2">
      <c r="A119" s="76">
        <v>113</v>
      </c>
      <c r="B119" s="73">
        <v>2.0807999999999998E-3</v>
      </c>
      <c r="C119" s="21">
        <f t="shared" si="72"/>
        <v>1.5784999999999998E-3</v>
      </c>
      <c r="D119" s="22">
        <f t="shared" si="73"/>
        <v>0.24139753940792005</v>
      </c>
      <c r="E119" s="22">
        <f t="shared" si="74"/>
        <v>0.75860246059207992</v>
      </c>
      <c r="F119" s="22">
        <f t="shared" si="75"/>
        <v>0.94843329488658212</v>
      </c>
      <c r="G119" s="22">
        <f t="shared" si="76"/>
        <v>1</v>
      </c>
      <c r="H119" s="22">
        <f t="shared" si="77"/>
        <v>1</v>
      </c>
      <c r="I119" s="22">
        <f t="shared" si="78"/>
        <v>1</v>
      </c>
      <c r="J119" s="22">
        <f t="shared" si="79"/>
        <v>1</v>
      </c>
      <c r="K119" s="22">
        <f t="shared" si="80"/>
        <v>1</v>
      </c>
      <c r="L119" s="22">
        <f t="shared" si="81"/>
        <v>0.23211301866146153</v>
      </c>
      <c r="M119" s="21">
        <f t="shared" si="82"/>
        <v>2.4743606386240313E-5</v>
      </c>
      <c r="N119" s="21">
        <f>SUM(M119:$M$121)</f>
        <v>3.1666603593698621E-5</v>
      </c>
      <c r="O119" s="37">
        <f t="shared" si="95"/>
        <v>0.64805180021983655</v>
      </c>
      <c r="R119" s="68"/>
    </row>
    <row r="120" spans="1:31" x14ac:dyDescent="0.2">
      <c r="A120" s="76">
        <v>114</v>
      </c>
      <c r="B120" s="73">
        <v>5.0230000000000001E-4</v>
      </c>
      <c r="C120" s="21">
        <f t="shared" si="72"/>
        <v>3.9500000000000001E-4</v>
      </c>
      <c r="D120" s="22">
        <f t="shared" si="73"/>
        <v>0.21361736014334065</v>
      </c>
      <c r="E120" s="22">
        <f t="shared" si="74"/>
        <v>0.78638263985665935</v>
      </c>
      <c r="F120" s="22">
        <f t="shared" si="75"/>
        <v>1</v>
      </c>
      <c r="G120" s="22">
        <f t="shared" si="76"/>
        <v>1</v>
      </c>
      <c r="H120" s="22">
        <f t="shared" si="77"/>
        <v>1</v>
      </c>
      <c r="I120" s="22">
        <f t="shared" si="78"/>
        <v>1</v>
      </c>
      <c r="J120" s="22">
        <f t="shared" si="79"/>
        <v>1</v>
      </c>
      <c r="K120" s="22">
        <f t="shared" si="80"/>
        <v>1</v>
      </c>
      <c r="L120" s="22">
        <f t="shared" si="81"/>
        <v>0.20540130783013522</v>
      </c>
      <c r="M120" s="21">
        <f t="shared" si="82"/>
        <v>5.7433131708812563E-6</v>
      </c>
      <c r="N120" s="21">
        <f>SUM(M120:$M$121)</f>
        <v>6.9229972074583077E-6</v>
      </c>
      <c r="O120" s="37">
        <f t="shared" si="95"/>
        <v>0.63580893275547867</v>
      </c>
      <c r="R120" s="68"/>
    </row>
    <row r="121" spans="1:31" x14ac:dyDescent="0.2">
      <c r="A121" s="76">
        <v>115</v>
      </c>
      <c r="B121" s="73">
        <v>1.0730000000000001E-4</v>
      </c>
      <c r="C121" s="21">
        <f t="shared" si="72"/>
        <v>1.0730000000000001E-4</v>
      </c>
      <c r="D121" s="22">
        <f t="shared" si="73"/>
        <v>0</v>
      </c>
      <c r="E121" s="22">
        <f t="shared" si="74"/>
        <v>1</v>
      </c>
      <c r="F121" s="22">
        <f t="shared" si="75"/>
        <v>1</v>
      </c>
      <c r="G121" s="22">
        <f t="shared" si="76"/>
        <v>1</v>
      </c>
      <c r="H121" s="22">
        <f t="shared" si="77"/>
        <v>1</v>
      </c>
      <c r="I121" s="22">
        <f t="shared" si="78"/>
        <v>1</v>
      </c>
      <c r="J121" s="22">
        <f t="shared" si="79"/>
        <v>1</v>
      </c>
      <c r="K121" s="22">
        <f t="shared" si="80"/>
        <v>1</v>
      </c>
      <c r="L121" s="22">
        <f t="shared" si="81"/>
        <v>0</v>
      </c>
      <c r="M121" s="21">
        <f t="shared" si="82"/>
        <v>1.179684036577051E-6</v>
      </c>
      <c r="N121" s="21">
        <f>SUM(M121:$M$121)</f>
        <v>1.179684036577051E-6</v>
      </c>
      <c r="O121" s="37">
        <f t="shared" si="95"/>
        <v>0.54166666666666674</v>
      </c>
      <c r="R121" s="68"/>
    </row>
    <row r="123" spans="1:31" x14ac:dyDescent="0.2">
      <c r="A123" s="70" t="s">
        <v>9</v>
      </c>
    </row>
  </sheetData>
  <phoneticPr fontId="0" type="noConversion"/>
  <hyperlinks>
    <hyperlink ref="A123" r:id="rId1" display="http://www.actuary.net/qxtabell.ASP?WCI=lag_tabell"/>
  </hyperlinks>
  <pageMargins left="0.75" right="0.75" top="1" bottom="1" header="0" footer="0"/>
  <pageSetup paperSize="9" orientation="portrait" horizontalDpi="4294967292" r:id="rId2"/>
  <headerFooter alignWithMargins="0">
    <oddHeader>&amp;L
Valuación SPL ART Sept 09&amp;RPreparer: BP 14/10/2009
Reviewer: MP 27/10/2009 ALV 28/10/2009 LM 29/10/2009
6170: &amp;P/&amp;N</oddHeader>
    <oddFooter>&amp;LConsolidar ART - Revisión Limitada al 30-09-09 [Restored] 
Period End: 30/09/2009&amp;R&amp;D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AE123"/>
  <sheetViews>
    <sheetView showGridLines="0" zoomScale="75" zoomScaleNormal="75" workbookViewId="0">
      <pane xSplit="1" ySplit="5" topLeftCell="B86" activePane="bottomRight" state="frozen"/>
      <selection activeCell="U31" sqref="U31"/>
      <selection pane="topRight" activeCell="U31" sqref="U31"/>
      <selection pane="bottomLeft" activeCell="U31" sqref="U31"/>
      <selection pane="bottomRight" activeCell="B102" sqref="B102"/>
    </sheetView>
  </sheetViews>
  <sheetFormatPr baseColWidth="10" defaultColWidth="11.42578125" defaultRowHeight="12.75" x14ac:dyDescent="0.2"/>
  <cols>
    <col min="1" max="1" width="6.85546875" customWidth="1"/>
    <col min="2" max="2" width="12.5703125" customWidth="1"/>
    <col min="3" max="3" width="5.5703125" bestFit="1" customWidth="1"/>
    <col min="4" max="4" width="7.5703125" bestFit="1" customWidth="1"/>
    <col min="5" max="5" width="16.7109375" customWidth="1"/>
    <col min="6" max="8" width="8.7109375" bestFit="1" customWidth="1"/>
    <col min="9" max="11" width="8.7109375" customWidth="1"/>
    <col min="12" max="12" width="7.5703125" bestFit="1" customWidth="1"/>
    <col min="13" max="13" width="8.28515625" bestFit="1" customWidth="1"/>
    <col min="14" max="14" width="10.42578125" bestFit="1" customWidth="1"/>
    <col min="15" max="15" width="10.7109375" customWidth="1"/>
    <col min="16" max="16" width="12.7109375" bestFit="1" customWidth="1"/>
    <col min="17" max="17" width="5.85546875" bestFit="1" customWidth="1"/>
    <col min="19" max="19" width="12.85546875" bestFit="1" customWidth="1"/>
  </cols>
  <sheetData>
    <row r="1" spans="1:31" x14ac:dyDescent="0.2">
      <c r="A1" s="65" t="s">
        <v>51</v>
      </c>
      <c r="B1" s="66" t="s">
        <v>10</v>
      </c>
      <c r="R1" s="65" t="s">
        <v>16</v>
      </c>
      <c r="S1" s="66" t="s">
        <v>10</v>
      </c>
    </row>
    <row r="2" spans="1:31" x14ac:dyDescent="0.2">
      <c r="A2" t="s">
        <v>23</v>
      </c>
      <c r="B2">
        <v>0.04</v>
      </c>
      <c r="R2" t="s">
        <v>23</v>
      </c>
      <c r="S2">
        <v>0.04</v>
      </c>
    </row>
    <row r="3" spans="1:31" x14ac:dyDescent="0.2">
      <c r="A3" t="s">
        <v>24</v>
      </c>
      <c r="B3" s="77">
        <f>1/(1+B2)</f>
        <v>0.96153846153846145</v>
      </c>
      <c r="R3" t="s">
        <v>24</v>
      </c>
      <c r="S3" s="77">
        <f>1/(1+S2)</f>
        <v>0.96153846153846145</v>
      </c>
    </row>
    <row r="4" spans="1:31" x14ac:dyDescent="0.2">
      <c r="E4" s="88" t="s">
        <v>93</v>
      </c>
      <c r="U4" s="88" t="s">
        <v>93</v>
      </c>
    </row>
    <row r="5" spans="1:31" x14ac:dyDescent="0.2">
      <c r="A5" s="71" t="s">
        <v>53</v>
      </c>
      <c r="B5" s="72" t="s">
        <v>54</v>
      </c>
      <c r="C5" s="72" t="s">
        <v>55</v>
      </c>
      <c r="D5" s="72" t="s">
        <v>5</v>
      </c>
      <c r="E5" s="72" t="s">
        <v>6</v>
      </c>
      <c r="F5" s="72" t="s">
        <v>18</v>
      </c>
      <c r="G5" s="72" t="s">
        <v>19</v>
      </c>
      <c r="H5" s="72" t="s">
        <v>20</v>
      </c>
      <c r="I5" s="72" t="s">
        <v>38</v>
      </c>
      <c r="J5" s="72" t="s">
        <v>58</v>
      </c>
      <c r="K5" s="72" t="s">
        <v>59</v>
      </c>
      <c r="L5" s="72" t="s">
        <v>21</v>
      </c>
      <c r="M5" s="72" t="s">
        <v>7</v>
      </c>
      <c r="N5" s="72" t="s">
        <v>8</v>
      </c>
      <c r="O5" s="34" t="s">
        <v>22</v>
      </c>
      <c r="Q5" s="71" t="s">
        <v>53</v>
      </c>
      <c r="R5" s="72" t="s">
        <v>54</v>
      </c>
      <c r="S5" s="72" t="s">
        <v>55</v>
      </c>
      <c r="T5" s="72" t="s">
        <v>5</v>
      </c>
      <c r="U5" s="72" t="s">
        <v>6</v>
      </c>
      <c r="V5" s="72" t="s">
        <v>18</v>
      </c>
      <c r="W5" s="72" t="s">
        <v>19</v>
      </c>
      <c r="X5" s="72" t="s">
        <v>20</v>
      </c>
      <c r="Y5" s="72" t="s">
        <v>38</v>
      </c>
      <c r="Z5" s="72" t="s">
        <v>58</v>
      </c>
      <c r="AA5" s="72" t="s">
        <v>59</v>
      </c>
      <c r="AB5" s="72" t="s">
        <v>21</v>
      </c>
      <c r="AC5" s="72" t="s">
        <v>7</v>
      </c>
      <c r="AD5" s="72" t="s">
        <v>8</v>
      </c>
      <c r="AE5" s="34" t="s">
        <v>22</v>
      </c>
    </row>
    <row r="6" spans="1:31" x14ac:dyDescent="0.2">
      <c r="A6" s="75">
        <v>0</v>
      </c>
      <c r="B6" s="25">
        <v>100000</v>
      </c>
      <c r="C6" s="21">
        <f t="shared" ref="C6:C37" si="0">+B6-B7</f>
        <v>911.18510000000242</v>
      </c>
      <c r="D6" s="22">
        <f t="shared" ref="D6:D37" si="1">+B7/B6</f>
        <v>0.990888149</v>
      </c>
      <c r="E6" s="22">
        <f t="shared" ref="E6:E37" si="2">+C6/B6</f>
        <v>9.111851000000025E-3</v>
      </c>
      <c r="F6" s="22">
        <f t="shared" ref="F6:F37" si="3">SUM(C6:C7)/B6</f>
        <v>1.8148649848000058E-2</v>
      </c>
      <c r="G6" s="22">
        <f t="shared" ref="G6:G37" si="4">SUM(C6:C8)/B6</f>
        <v>2.7111556483000024E-2</v>
      </c>
      <c r="H6" s="22">
        <f t="shared" ref="H6:H37" si="5">SUM(C6:C9)/B6</f>
        <v>3.6001753678999958E-2</v>
      </c>
      <c r="I6" s="22">
        <f t="shared" ref="I6:I37" si="6">SUM(C6:C10)/B6</f>
        <v>4.4820447232000009E-2</v>
      </c>
      <c r="J6" s="22">
        <f t="shared" ref="J6:J37" si="7">SUM(C6:C11)/B6</f>
        <v>5.3568869893999942E-2</v>
      </c>
      <c r="K6" s="22">
        <f t="shared" ref="K6:K37" si="8">SUM(C6:C12)/B6</f>
        <v>6.2248285037000022E-2</v>
      </c>
      <c r="L6" s="22">
        <f t="shared" ref="L6:L37" si="9">+M7/M6</f>
        <v>0.95277706634615378</v>
      </c>
      <c r="M6" s="21">
        <f t="shared" ref="M6:M37" si="10">+($B$3^A6)*B6</f>
        <v>100000</v>
      </c>
      <c r="N6" s="21">
        <f>SUM(M6:$M$121)</f>
        <v>2052643.0442935752</v>
      </c>
      <c r="O6" s="23">
        <f t="shared" ref="O6:O37" si="11">1-(11/24)*(1-L6)</f>
        <v>0.97835615540865384</v>
      </c>
      <c r="P6" s="268"/>
      <c r="Q6" s="75">
        <v>0</v>
      </c>
      <c r="R6" s="35">
        <v>100000</v>
      </c>
      <c r="S6" s="41">
        <f t="shared" ref="S6:S37" si="12">+R6-R7</f>
        <v>221.89999999999418</v>
      </c>
      <c r="T6" s="37">
        <f t="shared" ref="T6:T37" si="13">+R7/R6</f>
        <v>0.99778100000000003</v>
      </c>
      <c r="U6" s="67">
        <f t="shared" ref="U6:U37" si="14">1-T6</f>
        <v>2.218999999999971E-3</v>
      </c>
      <c r="V6" s="22">
        <f t="shared" ref="V6:V37" si="15">SUM(S6:S7)/R6</f>
        <v>3.1569141400000079E-3</v>
      </c>
      <c r="W6" s="22">
        <f t="shared" ref="W6:W37" si="16">SUM(S6:S8)/R6</f>
        <v>3.6413798797279013E-3</v>
      </c>
      <c r="X6" s="22">
        <f t="shared" ref="X6:X37" si="17">SUM(S6:S9)/R6</f>
        <v>4.0000689829712789E-3</v>
      </c>
      <c r="Y6" s="22">
        <f t="shared" ref="Y6:Y37" si="18">SUM(S6:S10)/R6</f>
        <v>4.2889089629662338E-3</v>
      </c>
      <c r="Z6" s="22">
        <f t="shared" ref="Z6:Z37" si="19">SUM(S6:S11)/R6</f>
        <v>4.52190535826885E-3</v>
      </c>
      <c r="AA6" s="22">
        <f t="shared" ref="AA6:AA37" si="20">SUM(S6:S12)/R6</f>
        <v>4.7140326305346392E-3</v>
      </c>
      <c r="AB6" s="22">
        <f t="shared" ref="AB6:AB37" si="21">+AC7/AC6</f>
        <v>0.95940480769230763</v>
      </c>
      <c r="AC6" s="21">
        <f t="shared" ref="AC6:AC37" si="22">+($B$3^A6)*R6</f>
        <v>100000</v>
      </c>
      <c r="AD6" s="21">
        <f>SUM(AC6:$AC$116)</f>
        <v>2466502.9921178441</v>
      </c>
      <c r="AE6" s="37">
        <f t="shared" ref="AE6:AE37" si="23">1-(11/24)*(1-AB6)</f>
        <v>0.98139387019230762</v>
      </c>
    </row>
    <row r="7" spans="1:31" x14ac:dyDescent="0.2">
      <c r="A7" s="75">
        <v>1</v>
      </c>
      <c r="B7" s="25">
        <v>99088.814899999998</v>
      </c>
      <c r="C7" s="21">
        <f t="shared" si="0"/>
        <v>903.67988480000349</v>
      </c>
      <c r="D7" s="22">
        <f t="shared" si="1"/>
        <v>0.99088010200029142</v>
      </c>
      <c r="E7" s="22">
        <f t="shared" si="2"/>
        <v>9.1198979997085781E-3</v>
      </c>
      <c r="F7" s="22">
        <f t="shared" si="3"/>
        <v>1.8165224300205045E-2</v>
      </c>
      <c r="G7" s="22">
        <f t="shared" si="4"/>
        <v>2.7137172551853717E-2</v>
      </c>
      <c r="H7" s="22">
        <f t="shared" si="5"/>
        <v>3.6036959638721021E-2</v>
      </c>
      <c r="I7" s="22">
        <f t="shared" si="6"/>
        <v>4.4865829648750723E-2</v>
      </c>
      <c r="J7" s="22">
        <f t="shared" si="7"/>
        <v>5.3625057571457545E-2</v>
      </c>
      <c r="K7" s="22">
        <f t="shared" si="8"/>
        <v>6.2315948006155759E-2</v>
      </c>
      <c r="L7" s="22">
        <f t="shared" si="9"/>
        <v>0.95276932884643384</v>
      </c>
      <c r="M7" s="21">
        <f t="shared" si="10"/>
        <v>95277.706634615373</v>
      </c>
      <c r="N7" s="21">
        <f>SUM(M7:$M$121)</f>
        <v>1952643.0442935752</v>
      </c>
      <c r="O7" s="23">
        <f t="shared" si="11"/>
        <v>0.97835260905461552</v>
      </c>
      <c r="P7" s="26"/>
      <c r="Q7" s="75">
        <v>1</v>
      </c>
      <c r="R7" s="35">
        <v>99778.1</v>
      </c>
      <c r="S7" s="41">
        <f t="shared" si="12"/>
        <v>93.791414000006625</v>
      </c>
      <c r="T7" s="37">
        <f t="shared" si="13"/>
        <v>0.99905999999999995</v>
      </c>
      <c r="U7" s="67">
        <f t="shared" si="14"/>
        <v>9.4000000000005191E-4</v>
      </c>
      <c r="V7" s="22">
        <f t="shared" si="15"/>
        <v>1.4255431599999996E-3</v>
      </c>
      <c r="W7" s="22">
        <f t="shared" si="16"/>
        <v>1.7850299644624795E-3</v>
      </c>
      <c r="X7" s="22">
        <f t="shared" si="17"/>
        <v>2.0745123057728018E-3</v>
      </c>
      <c r="Y7" s="22">
        <f t="shared" si="18"/>
        <v>2.3080268698932012E-3</v>
      </c>
      <c r="Z7" s="22">
        <f t="shared" si="19"/>
        <v>2.5005814207072464E-3</v>
      </c>
      <c r="AA7" s="22">
        <f t="shared" si="20"/>
        <v>2.6621763265170808E-3</v>
      </c>
      <c r="AB7" s="22">
        <f t="shared" si="21"/>
        <v>0.96063461538461514</v>
      </c>
      <c r="AC7" s="21">
        <f t="shared" si="22"/>
        <v>95940.480769230766</v>
      </c>
      <c r="AD7" s="21">
        <f>SUM(AC7:$AC$116)</f>
        <v>2366502.9921178441</v>
      </c>
      <c r="AE7" s="37">
        <f t="shared" si="23"/>
        <v>0.98195753205128189</v>
      </c>
    </row>
    <row r="8" spans="1:31" x14ac:dyDescent="0.2">
      <c r="A8" s="75">
        <v>2</v>
      </c>
      <c r="B8" s="25">
        <v>98185.135015199994</v>
      </c>
      <c r="C8" s="21">
        <f t="shared" si="0"/>
        <v>896.2906634999963</v>
      </c>
      <c r="D8" s="22">
        <f t="shared" si="1"/>
        <v>0.99087142199925438</v>
      </c>
      <c r="E8" s="22">
        <f t="shared" si="2"/>
        <v>9.1285780007456518E-3</v>
      </c>
      <c r="F8" s="22">
        <f t="shared" si="3"/>
        <v>1.8183102593112559E-2</v>
      </c>
      <c r="G8" s="22">
        <f t="shared" si="4"/>
        <v>2.7164801861168597E-2</v>
      </c>
      <c r="H8" s="22">
        <f t="shared" si="5"/>
        <v>3.607493134323897E-2</v>
      </c>
      <c r="I8" s="22">
        <f t="shared" si="6"/>
        <v>4.4914777763632875E-2</v>
      </c>
      <c r="J8" s="22">
        <f t="shared" si="7"/>
        <v>5.3685657728982775E-2</v>
      </c>
      <c r="K8" s="22">
        <f t="shared" si="8"/>
        <v>6.2388923982756417E-2</v>
      </c>
      <c r="L8" s="22">
        <f t="shared" si="9"/>
        <v>0.95276098269159071</v>
      </c>
      <c r="M8" s="21">
        <f t="shared" si="10"/>
        <v>90777.676604289911</v>
      </c>
      <c r="N8" s="21">
        <f>SUM(M8:$M$121)</f>
        <v>1857365.3376589599</v>
      </c>
      <c r="O8" s="23">
        <f t="shared" si="11"/>
        <v>0.97834878373364575</v>
      </c>
      <c r="Q8" s="75">
        <v>2</v>
      </c>
      <c r="R8" s="35">
        <v>99684.308585999999</v>
      </c>
      <c r="S8" s="41">
        <f t="shared" si="12"/>
        <v>48.446573972789338</v>
      </c>
      <c r="T8" s="37">
        <f t="shared" si="13"/>
        <v>0.99951400000000001</v>
      </c>
      <c r="U8" s="67">
        <f t="shared" si="14"/>
        <v>4.8599999999998644E-4</v>
      </c>
      <c r="V8" s="22">
        <f t="shared" si="15"/>
        <v>8.458250400000132E-4</v>
      </c>
      <c r="W8" s="22">
        <f t="shared" si="16"/>
        <v>1.1355797507384298E-3</v>
      </c>
      <c r="X8" s="22">
        <f t="shared" si="17"/>
        <v>1.3693140250767072E-3</v>
      </c>
      <c r="Y8" s="22">
        <f t="shared" si="18"/>
        <v>1.5620497474698018E-3</v>
      </c>
      <c r="Z8" s="22">
        <f t="shared" si="19"/>
        <v>1.7237966954107007E-3</v>
      </c>
      <c r="AA8" s="22">
        <f t="shared" si="20"/>
        <v>1.8665501924833093E-3</v>
      </c>
      <c r="AB8" s="22">
        <f t="shared" si="21"/>
        <v>0.96107115384615383</v>
      </c>
      <c r="AC8" s="21">
        <f t="shared" si="22"/>
        <v>92163.746843565066</v>
      </c>
      <c r="AD8" s="21">
        <f>SUM(AC8:$AC$116)</f>
        <v>2270562.5113486145</v>
      </c>
      <c r="AE8" s="37">
        <f t="shared" si="23"/>
        <v>0.98215761217948716</v>
      </c>
    </row>
    <row r="9" spans="1:31" x14ac:dyDescent="0.2">
      <c r="A9" s="75">
        <v>3</v>
      </c>
      <c r="B9" s="25">
        <v>97288.844351699998</v>
      </c>
      <c r="C9" s="21">
        <f t="shared" si="0"/>
        <v>889.01971959999355</v>
      </c>
      <c r="D9" s="22">
        <f t="shared" si="1"/>
        <v>0.99086205900045254</v>
      </c>
      <c r="E9" s="22">
        <f t="shared" si="2"/>
        <v>9.1379409995474888E-3</v>
      </c>
      <c r="F9" s="22">
        <f t="shared" si="3"/>
        <v>1.8202385758620168E-2</v>
      </c>
      <c r="G9" s="22">
        <f t="shared" si="4"/>
        <v>2.7194601382411851E-2</v>
      </c>
      <c r="H9" s="22">
        <f t="shared" si="5"/>
        <v>3.6115886449406706E-2</v>
      </c>
      <c r="I9" s="22">
        <f t="shared" si="6"/>
        <v>4.4967569695708358E-2</v>
      </c>
      <c r="J9" s="22">
        <f t="shared" si="7"/>
        <v>5.3751016327172711E-2</v>
      </c>
      <c r="K9" s="22">
        <f t="shared" si="8"/>
        <v>6.246763013475759E-2</v>
      </c>
      <c r="L9" s="22">
        <f t="shared" si="9"/>
        <v>0.9527519798081272</v>
      </c>
      <c r="M9" s="21">
        <f t="shared" si="10"/>
        <v>86489.428367962682</v>
      </c>
      <c r="N9" s="21">
        <f>SUM(M9:$M$121)</f>
        <v>1766587.6610546699</v>
      </c>
      <c r="O9" s="23">
        <f t="shared" si="11"/>
        <v>0.97834465741205834</v>
      </c>
      <c r="Q9" s="75">
        <v>3</v>
      </c>
      <c r="R9" s="35">
        <v>99635.86201202721</v>
      </c>
      <c r="S9" s="41">
        <f t="shared" si="12"/>
        <v>35.868910324337776</v>
      </c>
      <c r="T9" s="37">
        <f t="shared" si="13"/>
        <v>0.99963999999999997</v>
      </c>
      <c r="U9" s="67">
        <f t="shared" si="14"/>
        <v>3.6000000000002697E-4</v>
      </c>
      <c r="V9" s="22">
        <f t="shared" si="15"/>
        <v>6.4989560000009653E-4</v>
      </c>
      <c r="W9" s="22">
        <f t="shared" si="16"/>
        <v>8.8374352442964672E-4</v>
      </c>
      <c r="X9" s="22">
        <f t="shared" si="17"/>
        <v>1.0765729619293661E-3</v>
      </c>
      <c r="Y9" s="22">
        <f t="shared" si="18"/>
        <v>1.2383985571095227E-3</v>
      </c>
      <c r="Z9" s="22">
        <f t="shared" si="19"/>
        <v>1.3812214661159084E-3</v>
      </c>
      <c r="AA9" s="22">
        <f t="shared" si="20"/>
        <v>1.5150363824394297E-3</v>
      </c>
      <c r="AB9" s="22">
        <f t="shared" si="21"/>
        <v>0.96119230769230746</v>
      </c>
      <c r="AC9" s="21">
        <f t="shared" si="22"/>
        <v>88575.918521729895</v>
      </c>
      <c r="AD9" s="21">
        <f>SUM(AC9:$AC$116)</f>
        <v>2178398.7645050487</v>
      </c>
      <c r="AE9" s="37">
        <f t="shared" si="23"/>
        <v>0.98221314102564095</v>
      </c>
    </row>
    <row r="10" spans="1:31" x14ac:dyDescent="0.2">
      <c r="A10" s="75">
        <v>4</v>
      </c>
      <c r="B10" s="25">
        <v>96399.824632100004</v>
      </c>
      <c r="C10" s="21">
        <f t="shared" si="0"/>
        <v>881.86935530000483</v>
      </c>
      <c r="D10" s="22">
        <f t="shared" si="1"/>
        <v>0.99085196100028639</v>
      </c>
      <c r="E10" s="22">
        <f t="shared" si="2"/>
        <v>9.1480389997136233E-3</v>
      </c>
      <c r="F10" s="22">
        <f t="shared" si="3"/>
        <v>1.8223182751673124E-2</v>
      </c>
      <c r="G10" s="22">
        <f t="shared" si="4"/>
        <v>2.7226741810130101E-2</v>
      </c>
      <c r="H10" s="22">
        <f t="shared" si="5"/>
        <v>3.6160057165075594E-2</v>
      </c>
      <c r="I10" s="22">
        <f t="shared" si="6"/>
        <v>4.502450661258476E-2</v>
      </c>
      <c r="J10" s="22">
        <f t="shared" si="7"/>
        <v>5.3821506889674686E-2</v>
      </c>
      <c r="K10" s="22">
        <f t="shared" si="8"/>
        <v>6.255251369920091E-2</v>
      </c>
      <c r="L10" s="22">
        <f t="shared" si="9"/>
        <v>0.95274227019258284</v>
      </c>
      <c r="M10" s="21">
        <f t="shared" si="10"/>
        <v>82402.974110049647</v>
      </c>
      <c r="N10" s="21">
        <f>SUM(M10:$M$121)</f>
        <v>1680098.2326867071</v>
      </c>
      <c r="O10" s="23">
        <f t="shared" si="11"/>
        <v>0.97834020717160042</v>
      </c>
      <c r="Q10" s="75">
        <v>4</v>
      </c>
      <c r="R10" s="35">
        <v>99599.993101702872</v>
      </c>
      <c r="S10" s="41">
        <f t="shared" si="12"/>
        <v>28.883997999495477</v>
      </c>
      <c r="T10" s="37">
        <f t="shared" si="13"/>
        <v>0.99970999999999999</v>
      </c>
      <c r="U10" s="67">
        <f t="shared" si="14"/>
        <v>2.9000000000001247E-4</v>
      </c>
      <c r="V10" s="22">
        <f t="shared" si="15"/>
        <v>5.2393213999996665E-4</v>
      </c>
      <c r="W10" s="22">
        <f t="shared" si="16"/>
        <v>7.1683102109688099E-4</v>
      </c>
      <c r="X10" s="22">
        <f t="shared" si="17"/>
        <v>8.7871489447145237E-4</v>
      </c>
      <c r="Y10" s="22">
        <f t="shared" si="18"/>
        <v>1.0215892382415953E-3</v>
      </c>
      <c r="Z10" s="22">
        <f t="shared" si="19"/>
        <v>1.1554523452836519E-3</v>
      </c>
      <c r="AA10" s="22">
        <f t="shared" si="20"/>
        <v>1.2872998255740696E-3</v>
      </c>
      <c r="AB10" s="22">
        <f t="shared" si="21"/>
        <v>0.96125961538461535</v>
      </c>
      <c r="AC10" s="21">
        <f t="shared" si="22"/>
        <v>85138.491529867359</v>
      </c>
      <c r="AD10" s="21">
        <f>SUM(AC10:$AC$116)</f>
        <v>2089822.8459833183</v>
      </c>
      <c r="AE10" s="37">
        <f t="shared" si="23"/>
        <v>0.98224399038461541</v>
      </c>
    </row>
    <row r="11" spans="1:31" x14ac:dyDescent="0.2">
      <c r="A11" s="75">
        <v>5</v>
      </c>
      <c r="B11" s="25">
        <v>95517.955276799999</v>
      </c>
      <c r="C11" s="21">
        <f t="shared" si="0"/>
        <v>874.8422661999939</v>
      </c>
      <c r="D11" s="22">
        <f t="shared" si="1"/>
        <v>0.99084106999919752</v>
      </c>
      <c r="E11" s="22">
        <f t="shared" si="2"/>
        <v>9.1589300008024892E-3</v>
      </c>
      <c r="F11" s="22">
        <f t="shared" si="3"/>
        <v>1.8245614402544692E-2</v>
      </c>
      <c r="G11" s="22">
        <f t="shared" si="4"/>
        <v>2.7261406575905405E-2</v>
      </c>
      <c r="H11" s="22">
        <f t="shared" si="5"/>
        <v>3.6207697037459637E-2</v>
      </c>
      <c r="I11" s="22">
        <f t="shared" si="6"/>
        <v>4.5085915604246504E-2</v>
      </c>
      <c r="J11" s="22">
        <f t="shared" si="7"/>
        <v>5.3897531418895639E-2</v>
      </c>
      <c r="K11" s="22">
        <f t="shared" si="8"/>
        <v>6.2644060466538712E-2</v>
      </c>
      <c r="L11" s="22">
        <f t="shared" si="9"/>
        <v>0.95273179807615138</v>
      </c>
      <c r="M11" s="21">
        <f t="shared" si="10"/>
        <v>78508.796624229333</v>
      </c>
      <c r="N11" s="21">
        <f>SUM(M11:$M$121)</f>
        <v>1597695.2585766574</v>
      </c>
      <c r="O11" s="23">
        <f t="shared" si="11"/>
        <v>0.97833540745156933</v>
      </c>
      <c r="Q11" s="75">
        <v>5</v>
      </c>
      <c r="R11" s="35">
        <v>99571.109103703377</v>
      </c>
      <c r="S11" s="41">
        <f t="shared" si="12"/>
        <v>23.299639530261629</v>
      </c>
      <c r="T11" s="37">
        <f t="shared" si="13"/>
        <v>0.99976600000000004</v>
      </c>
      <c r="U11" s="67">
        <f t="shared" si="14"/>
        <v>2.3399999999995647E-4</v>
      </c>
      <c r="V11" s="22">
        <f t="shared" si="15"/>
        <v>4.2695483799988444E-4</v>
      </c>
      <c r="W11" s="22">
        <f t="shared" si="16"/>
        <v>5.8888567131611753E-4</v>
      </c>
      <c r="X11" s="22">
        <f t="shared" si="17"/>
        <v>7.3180146066517172E-4</v>
      </c>
      <c r="Y11" s="22">
        <f t="shared" si="18"/>
        <v>8.6570339926942341E-4</v>
      </c>
      <c r="Z11" s="22">
        <f t="shared" si="19"/>
        <v>9.9758912642071516E-4</v>
      </c>
      <c r="AA11" s="22">
        <f t="shared" si="20"/>
        <v>1.1404464711756261E-3</v>
      </c>
      <c r="AB11" s="22">
        <f t="shared" si="21"/>
        <v>0.96131346153846142</v>
      </c>
      <c r="AC11" s="21">
        <f t="shared" si="22"/>
        <v>81840.193622426625</v>
      </c>
      <c r="AD11" s="21">
        <f>SUM(AC11:$AC$116)</f>
        <v>2004684.3544534508</v>
      </c>
      <c r="AE11" s="37">
        <f t="shared" si="23"/>
        <v>0.98226866987179484</v>
      </c>
    </row>
    <row r="12" spans="1:31" x14ac:dyDescent="0.2">
      <c r="A12" s="75">
        <v>6</v>
      </c>
      <c r="B12" s="25">
        <v>94643.113010600006</v>
      </c>
      <c r="C12" s="21">
        <f t="shared" si="0"/>
        <v>867.94151430000784</v>
      </c>
      <c r="D12" s="22">
        <f t="shared" si="1"/>
        <v>0.99082932200039953</v>
      </c>
      <c r="E12" s="22">
        <f t="shared" si="2"/>
        <v>9.1706779996004427E-3</v>
      </c>
      <c r="F12" s="22">
        <f t="shared" si="3"/>
        <v>1.8269808472026274E-2</v>
      </c>
      <c r="G12" s="22">
        <f t="shared" si="4"/>
        <v>2.7298794787219562E-2</v>
      </c>
      <c r="H12" s="22">
        <f t="shared" si="5"/>
        <v>3.6259079978863927E-2</v>
      </c>
      <c r="I12" s="22">
        <f t="shared" si="6"/>
        <v>4.515214676974319E-2</v>
      </c>
      <c r="J12" s="22">
        <f t="shared" si="7"/>
        <v>5.3979525158136157E-2</v>
      </c>
      <c r="K12" s="22">
        <f t="shared" si="8"/>
        <v>6.2742792839400124E-2</v>
      </c>
      <c r="L12" s="22">
        <f t="shared" si="9"/>
        <v>0.95272050192346114</v>
      </c>
      <c r="M12" s="21">
        <f t="shared" si="10"/>
        <v>74797.8269725969</v>
      </c>
      <c r="N12" s="21">
        <f>SUM(M12:$M$121)</f>
        <v>1519186.4619524281</v>
      </c>
      <c r="O12" s="23">
        <f t="shared" si="11"/>
        <v>0.97833023004825304</v>
      </c>
      <c r="Q12" s="75">
        <v>6</v>
      </c>
      <c r="R12" s="35">
        <v>99547.809464173115</v>
      </c>
      <c r="S12" s="41">
        <f t="shared" si="12"/>
        <v>19.212727226578863</v>
      </c>
      <c r="T12" s="37">
        <f t="shared" si="13"/>
        <v>0.99980700000000011</v>
      </c>
      <c r="U12" s="67">
        <f t="shared" si="14"/>
        <v>1.9299999999988771E-4</v>
      </c>
      <c r="V12" s="22">
        <f t="shared" si="15"/>
        <v>3.5496873399992339E-4</v>
      </c>
      <c r="W12" s="22">
        <f t="shared" si="16"/>
        <v>4.9791797347101372E-4</v>
      </c>
      <c r="X12" s="22">
        <f t="shared" si="17"/>
        <v>6.3185125246254946E-4</v>
      </c>
      <c r="Y12" s="22">
        <f t="shared" si="18"/>
        <v>7.6376784809721956E-4</v>
      </c>
      <c r="Z12" s="22">
        <f t="shared" si="19"/>
        <v>9.0665862929493102E-4</v>
      </c>
      <c r="AA12" s="22">
        <f t="shared" si="20"/>
        <v>1.061518097207434E-3</v>
      </c>
      <c r="AB12" s="22">
        <f t="shared" si="21"/>
        <v>0.9613528846153846</v>
      </c>
      <c r="AC12" s="21">
        <f t="shared" si="22"/>
        <v>78674.079824152854</v>
      </c>
      <c r="AD12" s="21">
        <f>SUM(AC12:$AC$116)</f>
        <v>1922844.1608310242</v>
      </c>
      <c r="AE12" s="37">
        <f t="shared" si="23"/>
        <v>0.98228673878205131</v>
      </c>
    </row>
    <row r="13" spans="1:31" x14ac:dyDescent="0.2">
      <c r="A13" s="75">
        <v>7</v>
      </c>
      <c r="B13" s="25">
        <v>93775.171496299998</v>
      </c>
      <c r="C13" s="21">
        <f t="shared" si="0"/>
        <v>861.17003359999217</v>
      </c>
      <c r="D13" s="22">
        <f t="shared" si="1"/>
        <v>0.99081665200010893</v>
      </c>
      <c r="E13" s="22">
        <f t="shared" si="2"/>
        <v>9.1833479998911071E-3</v>
      </c>
      <c r="F13" s="22">
        <f t="shared" si="3"/>
        <v>1.8295902619252329E-2</v>
      </c>
      <c r="G13" s="22">
        <f t="shared" si="4"/>
        <v>2.7339120247848868E-2</v>
      </c>
      <c r="H13" s="22">
        <f t="shared" si="5"/>
        <v>3.6314497331890863E-2</v>
      </c>
      <c r="I13" s="22">
        <f t="shared" si="6"/>
        <v>4.5223578030644557E-2</v>
      </c>
      <c r="J13" s="22">
        <f t="shared" si="7"/>
        <v>5.4067954641917715E-2</v>
      </c>
      <c r="K13" s="22">
        <f t="shared" si="8"/>
        <v>6.2849273571656789E-2</v>
      </c>
      <c r="L13" s="22">
        <f t="shared" si="9"/>
        <v>0.95270831923087385</v>
      </c>
      <c r="M13" s="21">
        <f t="shared" si="10"/>
        <v>71261.423256116715</v>
      </c>
      <c r="N13" s="21">
        <f>SUM(M13:$M$121)</f>
        <v>1444388.6349798311</v>
      </c>
      <c r="O13" s="23">
        <f t="shared" si="11"/>
        <v>0.9783246463141505</v>
      </c>
      <c r="Q13" s="75">
        <v>7</v>
      </c>
      <c r="R13" s="35">
        <v>99528.596736946536</v>
      </c>
      <c r="S13" s="41">
        <f t="shared" si="12"/>
        <v>16.123632671384257</v>
      </c>
      <c r="T13" s="37">
        <f t="shared" si="13"/>
        <v>0.999838</v>
      </c>
      <c r="U13" s="67">
        <f t="shared" si="14"/>
        <v>1.6199999999999548E-4</v>
      </c>
      <c r="V13" s="22">
        <f t="shared" si="15"/>
        <v>3.0497683400004149E-4</v>
      </c>
      <c r="W13" s="22">
        <f t="shared" si="16"/>
        <v>4.3893596710426635E-4</v>
      </c>
      <c r="X13" s="22">
        <f t="shared" si="17"/>
        <v>5.7087802755660373E-4</v>
      </c>
      <c r="Y13" s="22">
        <f t="shared" si="18"/>
        <v>7.1379639199865245E-4</v>
      </c>
      <c r="Z13" s="22">
        <f t="shared" si="19"/>
        <v>8.6868575355793633E-4</v>
      </c>
      <c r="AA13" s="22">
        <f t="shared" si="20"/>
        <v>1.0355406830371786E-3</v>
      </c>
      <c r="AB13" s="22">
        <f t="shared" si="21"/>
        <v>0.96138269230769224</v>
      </c>
      <c r="AC13" s="21">
        <f t="shared" si="22"/>
        <v>75633.553583410379</v>
      </c>
      <c r="AD13" s="21">
        <f>SUM(AC13:$AC$116)</f>
        <v>1844170.0810068713</v>
      </c>
      <c r="AE13" s="37">
        <f t="shared" si="23"/>
        <v>0.98230040064102564</v>
      </c>
    </row>
    <row r="14" spans="1:31" x14ac:dyDescent="0.2">
      <c r="A14" s="75">
        <v>8</v>
      </c>
      <c r="B14" s="25">
        <v>92914.001462700006</v>
      </c>
      <c r="C14" s="21">
        <f t="shared" si="0"/>
        <v>854.53137219999917</v>
      </c>
      <c r="D14" s="22">
        <f t="shared" si="1"/>
        <v>0.99080298600052175</v>
      </c>
      <c r="E14" s="22">
        <f t="shared" si="2"/>
        <v>9.1970139994782991E-3</v>
      </c>
      <c r="F14" s="22">
        <f t="shared" si="3"/>
        <v>1.8324048360822021E-2</v>
      </c>
      <c r="G14" s="22">
        <f t="shared" si="4"/>
        <v>2.7382613399998423E-2</v>
      </c>
      <c r="H14" s="22">
        <f t="shared" si="5"/>
        <v>3.6374267588257583E-2</v>
      </c>
      <c r="I14" s="22">
        <f t="shared" si="6"/>
        <v>4.530061798156141E-2</v>
      </c>
      <c r="J14" s="22">
        <f t="shared" si="7"/>
        <v>5.4163326245509832E-2</v>
      </c>
      <c r="K14" s="22">
        <f t="shared" si="8"/>
        <v>6.2964110439787349E-2</v>
      </c>
      <c r="L14" s="22">
        <f t="shared" si="9"/>
        <v>0.95269517884665544</v>
      </c>
      <c r="M14" s="21">
        <f t="shared" si="10"/>
        <v>67891.350776334861</v>
      </c>
      <c r="N14" s="21">
        <f>SUM(M14:$M$121)</f>
        <v>1373127.2117237146</v>
      </c>
      <c r="O14" s="23">
        <f t="shared" si="11"/>
        <v>0.97831862363805044</v>
      </c>
      <c r="Q14" s="75">
        <v>8</v>
      </c>
      <c r="R14" s="35">
        <v>99512.473104275152</v>
      </c>
      <c r="S14" s="41">
        <f t="shared" si="12"/>
        <v>14.230283653916558</v>
      </c>
      <c r="T14" s="37">
        <f t="shared" si="13"/>
        <v>0.999857</v>
      </c>
      <c r="U14" s="67">
        <f t="shared" si="14"/>
        <v>1.4300000000000423E-4</v>
      </c>
      <c r="V14" s="22">
        <f t="shared" si="15"/>
        <v>2.7698083800003321E-4</v>
      </c>
      <c r="W14" s="22">
        <f t="shared" si="16"/>
        <v>4.0894427652941239E-4</v>
      </c>
      <c r="X14" s="22">
        <f t="shared" si="17"/>
        <v>5.5188579749785791E-4</v>
      </c>
      <c r="Y14" s="22">
        <f t="shared" si="18"/>
        <v>7.0680025519928948E-4</v>
      </c>
      <c r="Z14" s="22">
        <f t="shared" si="19"/>
        <v>8.7368221955675762E-4</v>
      </c>
      <c r="AA14" s="22">
        <f t="shared" si="20"/>
        <v>1.0535249567572554E-3</v>
      </c>
      <c r="AB14" s="22">
        <f t="shared" si="21"/>
        <v>0.96140096153846144</v>
      </c>
      <c r="AC14" s="21">
        <f t="shared" si="22"/>
        <v>72712.789372817177</v>
      </c>
      <c r="AD14" s="21">
        <f>SUM(AC14:$AC$116)</f>
        <v>1768536.5274234612</v>
      </c>
      <c r="AE14" s="37">
        <f t="shared" si="23"/>
        <v>0.98230877403846151</v>
      </c>
    </row>
    <row r="15" spans="1:31" x14ac:dyDescent="0.2">
      <c r="A15" s="75">
        <v>9</v>
      </c>
      <c r="B15" s="25">
        <v>92059.470090500006</v>
      </c>
      <c r="C15" s="21">
        <f t="shared" si="0"/>
        <v>848.02928400000383</v>
      </c>
      <c r="D15" s="22">
        <f t="shared" si="1"/>
        <v>0.99078824499895191</v>
      </c>
      <c r="E15" s="22">
        <f t="shared" si="2"/>
        <v>9.2117550010481254E-3</v>
      </c>
      <c r="F15" s="22">
        <f t="shared" si="3"/>
        <v>1.8354405121373492E-2</v>
      </c>
      <c r="G15" s="22">
        <f t="shared" si="4"/>
        <v>2.7429523298555109E-2</v>
      </c>
      <c r="H15" s="22">
        <f t="shared" si="5"/>
        <v>3.6438731505865789E-2</v>
      </c>
      <c r="I15" s="22">
        <f t="shared" si="6"/>
        <v>4.5383706833123996E-2</v>
      </c>
      <c r="J15" s="22">
        <f t="shared" si="7"/>
        <v>5.4266183287704314E-2</v>
      </c>
      <c r="K15" s="22">
        <f t="shared" si="8"/>
        <v>6.3087958066568847E-2</v>
      </c>
      <c r="L15" s="22">
        <f t="shared" si="9"/>
        <v>0.95268100480668427</v>
      </c>
      <c r="M15" s="21">
        <f t="shared" si="10"/>
        <v>64679.76257000136</v>
      </c>
      <c r="N15" s="21">
        <f>SUM(M15:$M$121)</f>
        <v>1305235.8609473796</v>
      </c>
      <c r="O15" s="23">
        <f t="shared" si="11"/>
        <v>0.9783121272030636</v>
      </c>
      <c r="Q15" s="75">
        <v>9</v>
      </c>
      <c r="R15" s="35">
        <v>99498.242820621235</v>
      </c>
      <c r="S15" s="41">
        <f t="shared" si="12"/>
        <v>13.332764537961339</v>
      </c>
      <c r="T15" s="37">
        <f t="shared" si="13"/>
        <v>0.99986600000000003</v>
      </c>
      <c r="U15" s="67">
        <f t="shared" si="14"/>
        <v>1.3399999999996748E-4</v>
      </c>
      <c r="V15" s="22">
        <f t="shared" si="15"/>
        <v>2.6598231199997604E-4</v>
      </c>
      <c r="W15" s="22">
        <f t="shared" si="16"/>
        <v>4.0894427652934928E-4</v>
      </c>
      <c r="X15" s="22">
        <f t="shared" si="17"/>
        <v>5.6388089016653088E-4</v>
      </c>
      <c r="Y15" s="22">
        <f t="shared" si="18"/>
        <v>7.3078672205795952E-4</v>
      </c>
      <c r="Z15" s="22">
        <f t="shared" si="19"/>
        <v>9.1065518044800703E-4</v>
      </c>
      <c r="AA15" s="22">
        <f t="shared" si="20"/>
        <v>1.1034794239982437E-3</v>
      </c>
      <c r="AB15" s="22">
        <f t="shared" si="21"/>
        <v>0.96140961538461522</v>
      </c>
      <c r="AC15" s="21">
        <f t="shared" si="22"/>
        <v>69906.145619170056</v>
      </c>
      <c r="AD15" s="21">
        <f>SUM(AC15:$AC$116)</f>
        <v>1695823.7380506436</v>
      </c>
      <c r="AE15" s="37">
        <f t="shared" si="23"/>
        <v>0.98231274038461536</v>
      </c>
    </row>
    <row r="16" spans="1:31" x14ac:dyDescent="0.2">
      <c r="A16" s="75">
        <v>10</v>
      </c>
      <c r="B16" s="25">
        <v>91211.440806500003</v>
      </c>
      <c r="C16" s="21">
        <f t="shared" si="0"/>
        <v>841.6675252999994</v>
      </c>
      <c r="D16" s="22">
        <f t="shared" si="1"/>
        <v>0.99077234700101324</v>
      </c>
      <c r="E16" s="22">
        <f t="shared" si="2"/>
        <v>9.2276529989867191E-3</v>
      </c>
      <c r="F16" s="22">
        <f t="shared" si="3"/>
        <v>1.8387146183316147E-2</v>
      </c>
      <c r="G16" s="22">
        <f t="shared" si="4"/>
        <v>2.7480116606396016E-2</v>
      </c>
      <c r="H16" s="22">
        <f t="shared" si="5"/>
        <v>3.6508256950620294E-2</v>
      </c>
      <c r="I16" s="22">
        <f t="shared" si="6"/>
        <v>4.5473317345124387E-2</v>
      </c>
      <c r="J16" s="22">
        <f t="shared" si="7"/>
        <v>5.4377111696130097E-2</v>
      </c>
      <c r="K16" s="22">
        <f t="shared" si="8"/>
        <v>6.3221520679991969E-2</v>
      </c>
      <c r="L16" s="22">
        <f t="shared" si="9"/>
        <v>0.95266571827020508</v>
      </c>
      <c r="M16" s="21">
        <f t="shared" si="10"/>
        <v>61619.181195846664</v>
      </c>
      <c r="N16" s="21">
        <f>SUM(M16:$M$121)</f>
        <v>1240556.0983773777</v>
      </c>
      <c r="O16" s="23">
        <f t="shared" si="11"/>
        <v>0.97830512087384403</v>
      </c>
      <c r="Q16" s="75">
        <v>10</v>
      </c>
      <c r="R16" s="35">
        <v>99484.910056083274</v>
      </c>
      <c r="S16" s="41">
        <f t="shared" si="12"/>
        <v>13.132008127402514</v>
      </c>
      <c r="T16" s="37">
        <f t="shared" si="13"/>
        <v>0.99986799999999998</v>
      </c>
      <c r="U16" s="67">
        <f t="shared" si="14"/>
        <v>1.3200000000002099E-4</v>
      </c>
      <c r="V16" s="22">
        <f t="shared" si="15"/>
        <v>2.7498112399998448E-4</v>
      </c>
      <c r="W16" s="22">
        <f t="shared" si="16"/>
        <v>4.2993850192580814E-4</v>
      </c>
      <c r="X16" s="22">
        <f t="shared" si="17"/>
        <v>5.9686670219607303E-4</v>
      </c>
      <c r="Y16" s="22">
        <f t="shared" si="18"/>
        <v>7.7675926618969563E-4</v>
      </c>
      <c r="Z16" s="22">
        <f t="shared" si="19"/>
        <v>9.6960935165138408E-4</v>
      </c>
      <c r="AA16" s="22">
        <f t="shared" si="20"/>
        <v>1.1744105817342373E-3</v>
      </c>
      <c r="AB16" s="22">
        <f t="shared" si="21"/>
        <v>0.96141153846153837</v>
      </c>
      <c r="AC16" s="21">
        <f t="shared" si="22"/>
        <v>67208.440572747189</v>
      </c>
      <c r="AD16" s="21">
        <f>SUM(AC16:$AC$116)</f>
        <v>1625917.5924314733</v>
      </c>
      <c r="AE16" s="37">
        <f t="shared" si="23"/>
        <v>0.98231362179487181</v>
      </c>
    </row>
    <row r="17" spans="1:31" x14ac:dyDescent="0.2">
      <c r="A17" s="75">
        <v>11</v>
      </c>
      <c r="B17" s="25">
        <v>90369.773281200003</v>
      </c>
      <c r="C17" s="21">
        <f t="shared" si="0"/>
        <v>835.45057040000393</v>
      </c>
      <c r="D17" s="22">
        <f t="shared" si="1"/>
        <v>0.99075519899999787</v>
      </c>
      <c r="E17" s="22">
        <f t="shared" si="2"/>
        <v>9.2448010000021341E-3</v>
      </c>
      <c r="F17" s="22">
        <f t="shared" si="3"/>
        <v>1.8422459672656395E-2</v>
      </c>
      <c r="G17" s="22">
        <f t="shared" si="4"/>
        <v>2.7534684465316102E-2</v>
      </c>
      <c r="H17" s="22">
        <f t="shared" si="5"/>
        <v>3.658324180711172E-2</v>
      </c>
      <c r="I17" s="22">
        <f t="shared" si="6"/>
        <v>4.5569962498254103E-2</v>
      </c>
      <c r="J17" s="22">
        <f t="shared" si="7"/>
        <v>5.4496744730956885E-2</v>
      </c>
      <c r="K17" s="22">
        <f t="shared" si="8"/>
        <v>6.3365560537389037E-2</v>
      </c>
      <c r="L17" s="22">
        <f t="shared" si="9"/>
        <v>0.95264922980769007</v>
      </c>
      <c r="M17" s="21">
        <f t="shared" si="10"/>
        <v>58702.481513163177</v>
      </c>
      <c r="N17" s="21">
        <f>SUM(M17:$M$121)</f>
        <v>1178936.9171815314</v>
      </c>
      <c r="O17" s="23">
        <f t="shared" si="11"/>
        <v>0.97829756366185794</v>
      </c>
      <c r="Q17" s="75">
        <v>11</v>
      </c>
      <c r="R17" s="35">
        <v>99471.778047955871</v>
      </c>
      <c r="S17" s="41">
        <f t="shared" si="12"/>
        <v>14.224464260856621</v>
      </c>
      <c r="T17" s="37">
        <f t="shared" si="13"/>
        <v>0.999857</v>
      </c>
      <c r="U17" s="67">
        <f t="shared" si="14"/>
        <v>1.4300000000000423E-4</v>
      </c>
      <c r="V17" s="22">
        <f t="shared" si="15"/>
        <v>2.9797783500003293E-4</v>
      </c>
      <c r="W17" s="22">
        <f t="shared" si="16"/>
        <v>4.6492807270167441E-4</v>
      </c>
      <c r="X17" s="22">
        <f t="shared" si="17"/>
        <v>6.4484438564860603E-4</v>
      </c>
      <c r="Y17" s="22">
        <f t="shared" si="18"/>
        <v>8.3771993068223896E-4</v>
      </c>
      <c r="Z17" s="22">
        <f t="shared" si="19"/>
        <v>1.0425481980963908E-3</v>
      </c>
      <c r="AA17" s="22">
        <f t="shared" si="20"/>
        <v>1.2603209225892182E-3</v>
      </c>
      <c r="AB17" s="22">
        <f t="shared" si="21"/>
        <v>0.96140096153846144</v>
      </c>
      <c r="AC17" s="21">
        <f t="shared" si="22"/>
        <v>64614.970248645754</v>
      </c>
      <c r="AD17" s="21">
        <f>SUM(AC17:$AC$116)</f>
        <v>1558709.1518587263</v>
      </c>
      <c r="AE17" s="37">
        <f t="shared" si="23"/>
        <v>0.98230877403846151</v>
      </c>
    </row>
    <row r="18" spans="1:31" x14ac:dyDescent="0.2">
      <c r="A18" s="75">
        <v>12</v>
      </c>
      <c r="B18" s="25">
        <v>89534.322710799999</v>
      </c>
      <c r="C18" s="21">
        <f t="shared" si="0"/>
        <v>829.38293350000458</v>
      </c>
      <c r="D18" s="22">
        <f t="shared" si="1"/>
        <v>0.99073670399921432</v>
      </c>
      <c r="E18" s="22">
        <f t="shared" si="2"/>
        <v>9.2632960007856414E-3</v>
      </c>
      <c r="F18" s="22">
        <f t="shared" si="3"/>
        <v>1.8460547553799927E-2</v>
      </c>
      <c r="G18" s="22">
        <f t="shared" si="4"/>
        <v>2.7593537570838066E-2</v>
      </c>
      <c r="H18" s="22">
        <f t="shared" si="5"/>
        <v>3.6664113935426394E-2</v>
      </c>
      <c r="I18" s="22">
        <f t="shared" si="6"/>
        <v>4.5674192551933147E-2</v>
      </c>
      <c r="J18" s="22">
        <f t="shared" si="7"/>
        <v>5.4625763853687351E-2</v>
      </c>
      <c r="K18" s="22">
        <f t="shared" si="8"/>
        <v>6.3520896868458396E-2</v>
      </c>
      <c r="L18" s="22">
        <f t="shared" si="9"/>
        <v>0.95263144615309059</v>
      </c>
      <c r="M18" s="21">
        <f t="shared" si="10"/>
        <v>55922.873801315065</v>
      </c>
      <c r="N18" s="21">
        <f>SUM(M18:$M$121)</f>
        <v>1120234.4356683681</v>
      </c>
      <c r="O18" s="23">
        <f t="shared" si="11"/>
        <v>0.97828941282016657</v>
      </c>
      <c r="Q18" s="75">
        <v>12</v>
      </c>
      <c r="R18" s="35">
        <v>99457.553583695015</v>
      </c>
      <c r="S18" s="41">
        <f t="shared" si="12"/>
        <v>15.415920805477072</v>
      </c>
      <c r="T18" s="37">
        <f t="shared" si="13"/>
        <v>0.99984499999999998</v>
      </c>
      <c r="U18" s="67">
        <f t="shared" si="14"/>
        <v>1.5500000000001624E-4</v>
      </c>
      <c r="V18" s="22">
        <f t="shared" si="15"/>
        <v>3.2197411500013018E-4</v>
      </c>
      <c r="W18" s="22">
        <f t="shared" si="16"/>
        <v>5.0191615965944813E-4</v>
      </c>
      <c r="X18" s="22">
        <f t="shared" si="17"/>
        <v>6.9481928984069686E-4</v>
      </c>
      <c r="Y18" s="22">
        <f t="shared" si="18"/>
        <v>8.9967685188622115E-4</v>
      </c>
      <c r="Z18" s="22">
        <f t="shared" si="19"/>
        <v>1.1174807223325225E-3</v>
      </c>
      <c r="AA18" s="22">
        <f t="shared" si="20"/>
        <v>1.3482225842856833E-3</v>
      </c>
      <c r="AB18" s="22">
        <f t="shared" si="21"/>
        <v>0.96138942307692277</v>
      </c>
      <c r="AC18" s="21">
        <f t="shared" si="22"/>
        <v>62120.894526827105</v>
      </c>
      <c r="AD18" s="21">
        <f>SUM(AC18:$AC$116)</f>
        <v>1494094.1816100806</v>
      </c>
      <c r="AE18" s="37">
        <f t="shared" si="23"/>
        <v>0.98230348557692293</v>
      </c>
    </row>
    <row r="19" spans="1:31" x14ac:dyDescent="0.2">
      <c r="A19" s="75">
        <v>13</v>
      </c>
      <c r="B19" s="25">
        <v>88704.939777299995</v>
      </c>
      <c r="C19" s="21">
        <f t="shared" si="0"/>
        <v>823.46968859998742</v>
      </c>
      <c r="D19" s="22">
        <f t="shared" si="1"/>
        <v>0.99071675500070944</v>
      </c>
      <c r="E19" s="22">
        <f t="shared" si="2"/>
        <v>9.2832449992905266E-3</v>
      </c>
      <c r="F19" s="22">
        <f t="shared" si="3"/>
        <v>1.850162762322265E-2</v>
      </c>
      <c r="G19" s="22">
        <f t="shared" si="4"/>
        <v>2.7657013032861735E-2</v>
      </c>
      <c r="H19" s="22">
        <f t="shared" si="5"/>
        <v>3.6751335046103617E-2</v>
      </c>
      <c r="I19" s="22">
        <f t="shared" si="6"/>
        <v>4.5786602706643725E-2</v>
      </c>
      <c r="J19" s="22">
        <f t="shared" si="7"/>
        <v>5.4764904387468595E-2</v>
      </c>
      <c r="K19" s="22">
        <f t="shared" si="8"/>
        <v>6.3688413322678647E-2</v>
      </c>
      <c r="L19" s="22">
        <f t="shared" si="9"/>
        <v>0.9526122644237589</v>
      </c>
      <c r="M19" s="21">
        <f t="shared" si="10"/>
        <v>53273.888142383556</v>
      </c>
      <c r="N19" s="21">
        <f>SUM(M19:$M$121)</f>
        <v>1064311.5618670532</v>
      </c>
      <c r="O19" s="23">
        <f t="shared" si="11"/>
        <v>0.97828062119422288</v>
      </c>
      <c r="Q19" s="75">
        <v>13</v>
      </c>
      <c r="R19" s="35">
        <v>99442.137662889538</v>
      </c>
      <c r="S19" s="41">
        <f t="shared" si="12"/>
        <v>16.606836989711155</v>
      </c>
      <c r="T19" s="37">
        <f t="shared" si="13"/>
        <v>0.99983299999999986</v>
      </c>
      <c r="U19" s="67">
        <f t="shared" si="14"/>
        <v>1.6700000000013926E-4</v>
      </c>
      <c r="V19" s="22">
        <f t="shared" si="15"/>
        <v>3.4696994000010442E-4</v>
      </c>
      <c r="W19" s="22">
        <f t="shared" si="16"/>
        <v>5.3990297480174755E-4</v>
      </c>
      <c r="X19" s="22">
        <f t="shared" si="17"/>
        <v>7.4479229469185477E-4</v>
      </c>
      <c r="Y19" s="22">
        <f t="shared" si="18"/>
        <v>9.6262992997162445E-4</v>
      </c>
      <c r="Z19" s="22">
        <f t="shared" si="19"/>
        <v>1.1934075624578206E-3</v>
      </c>
      <c r="AA19" s="22">
        <f t="shared" si="20"/>
        <v>1.4381151776051261E-3</v>
      </c>
      <c r="AB19" s="22">
        <f t="shared" si="21"/>
        <v>0.96137788461538443</v>
      </c>
      <c r="AC19" s="21">
        <f t="shared" si="22"/>
        <v>59722.370950168683</v>
      </c>
      <c r="AD19" s="21">
        <f>SUM(AC19:$AC$116)</f>
        <v>1431973.2870832535</v>
      </c>
      <c r="AE19" s="37">
        <f t="shared" si="23"/>
        <v>0.98229819711538457</v>
      </c>
    </row>
    <row r="20" spans="1:31" x14ac:dyDescent="0.2">
      <c r="A20" s="75">
        <v>14</v>
      </c>
      <c r="B20" s="25">
        <v>87881.470088700007</v>
      </c>
      <c r="C20" s="21">
        <f t="shared" si="0"/>
        <v>817.71607550000772</v>
      </c>
      <c r="D20" s="22">
        <f t="shared" si="1"/>
        <v>0.99069523900004541</v>
      </c>
      <c r="E20" s="22">
        <f t="shared" si="2"/>
        <v>9.304760999954545E-3</v>
      </c>
      <c r="F20" s="22">
        <f t="shared" si="3"/>
        <v>1.8545934487156274E-2</v>
      </c>
      <c r="G20" s="22">
        <f t="shared" si="4"/>
        <v>2.7725472399821701E-2</v>
      </c>
      <c r="H20" s="22">
        <f t="shared" si="5"/>
        <v>3.684540260685009E-2</v>
      </c>
      <c r="I20" s="22">
        <f t="shared" si="6"/>
        <v>4.5907833049765569E-2</v>
      </c>
      <c r="J20" s="22">
        <f t="shared" si="7"/>
        <v>5.4914957326374442E-2</v>
      </c>
      <c r="K20" s="22">
        <f t="shared" si="8"/>
        <v>6.3869062549076774E-2</v>
      </c>
      <c r="L20" s="22">
        <f t="shared" si="9"/>
        <v>0.95259157596158228</v>
      </c>
      <c r="M20" s="21">
        <f t="shared" si="10"/>
        <v>50749.359217974037</v>
      </c>
      <c r="N20" s="21">
        <f>SUM(M20:$M$121)</f>
        <v>1011037.6737246701</v>
      </c>
      <c r="O20" s="23">
        <f t="shared" si="11"/>
        <v>0.97827113898239193</v>
      </c>
      <c r="Q20" s="75">
        <v>14</v>
      </c>
      <c r="R20" s="35">
        <v>99425.530825899827</v>
      </c>
      <c r="S20" s="41">
        <f t="shared" si="12"/>
        <v>17.896595548663754</v>
      </c>
      <c r="T20" s="37">
        <f t="shared" si="13"/>
        <v>0.99981999999999993</v>
      </c>
      <c r="U20" s="67">
        <f t="shared" si="14"/>
        <v>1.8000000000006899E-4</v>
      </c>
      <c r="V20" s="22">
        <f t="shared" si="15"/>
        <v>3.7296526000008104E-4</v>
      </c>
      <c r="W20" s="22">
        <f t="shared" si="16"/>
        <v>5.7788880212172259E-4</v>
      </c>
      <c r="X20" s="22">
        <f t="shared" si="17"/>
        <v>7.9576282236287256E-4</v>
      </c>
      <c r="Y20" s="22">
        <f t="shared" si="18"/>
        <v>1.0265790011509263E-3</v>
      </c>
      <c r="Z20" s="22">
        <f t="shared" si="19"/>
        <v>1.2713274892957522E-3</v>
      </c>
      <c r="AA20" s="22">
        <f t="shared" si="20"/>
        <v>1.5309969441485833E-3</v>
      </c>
      <c r="AB20" s="22">
        <f t="shared" si="21"/>
        <v>0.96136538461538468</v>
      </c>
      <c r="AC20" s="21">
        <f t="shared" si="22"/>
        <v>57415.766648288452</v>
      </c>
      <c r="AD20" s="21">
        <f>SUM(AC20:$AC$116)</f>
        <v>1372250.9161330846</v>
      </c>
      <c r="AE20" s="37">
        <f t="shared" si="23"/>
        <v>0.98229246794871794</v>
      </c>
    </row>
    <row r="21" spans="1:31" x14ac:dyDescent="0.2">
      <c r="A21" s="75">
        <v>15</v>
      </c>
      <c r="B21" s="25">
        <v>87063.754013199999</v>
      </c>
      <c r="C21" s="21">
        <f t="shared" si="0"/>
        <v>812.12791140000627</v>
      </c>
      <c r="D21" s="22">
        <f t="shared" si="1"/>
        <v>0.99067203199994247</v>
      </c>
      <c r="E21" s="22">
        <f t="shared" si="2"/>
        <v>9.3279680000574877E-3</v>
      </c>
      <c r="F21" s="22">
        <f t="shared" si="3"/>
        <v>1.8593721534848631E-2</v>
      </c>
      <c r="G21" s="22">
        <f t="shared" si="4"/>
        <v>2.7799307519327122E-2</v>
      </c>
      <c r="H21" s="22">
        <f t="shared" si="5"/>
        <v>3.694685369312585E-2</v>
      </c>
      <c r="I21" s="22">
        <f t="shared" si="6"/>
        <v>4.603857425665675E-2</v>
      </c>
      <c r="J21" s="22">
        <f t="shared" si="7"/>
        <v>5.5076777803228873E-2</v>
      </c>
      <c r="K21" s="22">
        <f t="shared" si="8"/>
        <v>6.4063871699747171E-2</v>
      </c>
      <c r="L21" s="22">
        <f t="shared" si="9"/>
        <v>0.95256926153840604</v>
      </c>
      <c r="M21" s="21">
        <f t="shared" si="10"/>
        <v>48343.412076490342</v>
      </c>
      <c r="N21" s="21">
        <f>SUM(M21:$M$121)</f>
        <v>960288.31450669596</v>
      </c>
      <c r="O21" s="23">
        <f t="shared" si="11"/>
        <v>0.97826091153843608</v>
      </c>
      <c r="Q21" s="75">
        <v>15</v>
      </c>
      <c r="R21" s="35">
        <v>99407.634230351163</v>
      </c>
      <c r="S21" s="41">
        <f t="shared" si="12"/>
        <v>19.185673406464048</v>
      </c>
      <c r="T21" s="37">
        <f t="shared" si="13"/>
        <v>0.99980699999999989</v>
      </c>
      <c r="U21" s="67">
        <f t="shared" si="14"/>
        <v>1.9300000000010975E-4</v>
      </c>
      <c r="V21" s="22">
        <f t="shared" si="15"/>
        <v>3.9796043500000465E-4</v>
      </c>
      <c r="W21" s="22">
        <f t="shared" si="16"/>
        <v>6.1587367962518715E-4</v>
      </c>
      <c r="X21" s="22">
        <f t="shared" si="17"/>
        <v>8.4673141280521328E-4</v>
      </c>
      <c r="Y21" s="22">
        <f t="shared" si="18"/>
        <v>1.091523963609184E-3</v>
      </c>
      <c r="Z21" s="22">
        <f t="shared" si="19"/>
        <v>1.3512401673786935E-3</v>
      </c>
      <c r="AA21" s="22">
        <f t="shared" si="20"/>
        <v>1.6258685763326597E-3</v>
      </c>
      <c r="AB21" s="22">
        <f t="shared" si="21"/>
        <v>0.96135288461538437</v>
      </c>
      <c r="AC21" s="21">
        <f t="shared" si="22"/>
        <v>55197.530586819004</v>
      </c>
      <c r="AD21" s="21">
        <f>SUM(AC21:$AC$116)</f>
        <v>1314835.1494847962</v>
      </c>
      <c r="AE21" s="37">
        <f t="shared" si="23"/>
        <v>0.98228673878205119</v>
      </c>
    </row>
    <row r="22" spans="1:31" x14ac:dyDescent="0.2">
      <c r="A22" s="75">
        <v>16</v>
      </c>
      <c r="B22" s="25">
        <v>86251.626101799993</v>
      </c>
      <c r="C22" s="21">
        <f t="shared" si="0"/>
        <v>806.71128649999446</v>
      </c>
      <c r="D22" s="22">
        <f t="shared" si="1"/>
        <v>0.99064700199915234</v>
      </c>
      <c r="E22" s="22">
        <f t="shared" si="2"/>
        <v>9.3529980008476513E-3</v>
      </c>
      <c r="F22" s="22">
        <f t="shared" si="3"/>
        <v>1.864526192586681E-2</v>
      </c>
      <c r="G22" s="22">
        <f t="shared" si="4"/>
        <v>2.7878939549057506E-2</v>
      </c>
      <c r="H22" s="22">
        <f t="shared" si="5"/>
        <v>3.7056265919296075E-2</v>
      </c>
      <c r="I22" s="22">
        <f t="shared" si="6"/>
        <v>4.6179571367140439E-2</v>
      </c>
      <c r="J22" s="22">
        <f t="shared" si="7"/>
        <v>5.5251285926776687E-2</v>
      </c>
      <c r="K22" s="22">
        <f t="shared" si="8"/>
        <v>6.4273946023428133E-2</v>
      </c>
      <c r="L22" s="22">
        <f t="shared" si="9"/>
        <v>0.9525451942299541</v>
      </c>
      <c r="M22" s="21">
        <f t="shared" si="10"/>
        <v>46050.448341949268</v>
      </c>
      <c r="N22" s="21">
        <f>SUM(M22:$M$121)</f>
        <v>911944.90243020549</v>
      </c>
      <c r="O22" s="23">
        <f t="shared" si="11"/>
        <v>0.97824988068872898</v>
      </c>
      <c r="Q22" s="75">
        <v>16</v>
      </c>
      <c r="R22" s="35">
        <v>99388.448556944699</v>
      </c>
      <c r="S22" s="41">
        <f t="shared" si="12"/>
        <v>20.374631954167853</v>
      </c>
      <c r="T22" s="37">
        <f t="shared" si="13"/>
        <v>0.9997950000000001</v>
      </c>
      <c r="U22" s="67">
        <f t="shared" si="14"/>
        <v>2.0499999999989971E-4</v>
      </c>
      <c r="V22" s="22">
        <f t="shared" si="15"/>
        <v>4.2295530999995412E-4</v>
      </c>
      <c r="W22" s="22">
        <f t="shared" si="16"/>
        <v>6.5385760732336368E-4</v>
      </c>
      <c r="X22" s="22">
        <f t="shared" si="17"/>
        <v>8.9869741220967737E-4</v>
      </c>
      <c r="Y22" s="22">
        <f t="shared" si="18"/>
        <v>1.1584637508825508E-3</v>
      </c>
      <c r="Z22" s="22">
        <f t="shared" si="19"/>
        <v>1.4331451733510534E-3</v>
      </c>
      <c r="AA22" s="22">
        <f t="shared" si="20"/>
        <v>1.7247266949604264E-3</v>
      </c>
      <c r="AB22" s="22">
        <f t="shared" si="21"/>
        <v>0.96134134615384614</v>
      </c>
      <c r="AC22" s="21">
        <f t="shared" si="22"/>
        <v>53064.305253284358</v>
      </c>
      <c r="AD22" s="21">
        <f>SUM(AC22:$AC$116)</f>
        <v>1259637.6188979771</v>
      </c>
      <c r="AE22" s="37">
        <f t="shared" si="23"/>
        <v>0.98228145032051284</v>
      </c>
    </row>
    <row r="23" spans="1:31" x14ac:dyDescent="0.2">
      <c r="A23" s="75">
        <v>17</v>
      </c>
      <c r="B23" s="25">
        <v>85444.914815299999</v>
      </c>
      <c r="C23" s="21">
        <f t="shared" si="0"/>
        <v>801.47287369999685</v>
      </c>
      <c r="D23" s="22">
        <f t="shared" si="1"/>
        <v>0.99062000500050262</v>
      </c>
      <c r="E23" s="22">
        <f t="shared" si="2"/>
        <v>9.379994999497418E-3</v>
      </c>
      <c r="F23" s="22">
        <f t="shared" si="3"/>
        <v>1.8700850566169387E-2</v>
      </c>
      <c r="G23" s="22">
        <f t="shared" si="4"/>
        <v>2.7964822850664747E-2</v>
      </c>
      <c r="H23" s="22">
        <f t="shared" si="5"/>
        <v>3.7174264184897117E-2</v>
      </c>
      <c r="I23" s="22">
        <f t="shared" si="6"/>
        <v>4.6331627545740363E-2</v>
      </c>
      <c r="J23" s="22">
        <f t="shared" si="7"/>
        <v>5.5439473305575582E-2</v>
      </c>
      <c r="K23" s="22">
        <f t="shared" si="8"/>
        <v>6.4500479973714456E-2</v>
      </c>
      <c r="L23" s="22">
        <f t="shared" si="9"/>
        <v>0.95251923557740614</v>
      </c>
      <c r="M23" s="21">
        <f t="shared" si="10"/>
        <v>43865.133260258532</v>
      </c>
      <c r="N23" s="21">
        <f>SUM(M23:$M$121)</f>
        <v>865894.45408825611</v>
      </c>
      <c r="O23" s="23">
        <f t="shared" si="11"/>
        <v>0.97823798297297782</v>
      </c>
      <c r="Q23" s="75">
        <v>17</v>
      </c>
      <c r="R23" s="35">
        <v>99368.073924990531</v>
      </c>
      <c r="S23" s="41">
        <f t="shared" si="12"/>
        <v>21.662240115649183</v>
      </c>
      <c r="T23" s="37">
        <f t="shared" si="13"/>
        <v>0.99978199999999995</v>
      </c>
      <c r="U23" s="67">
        <f t="shared" si="14"/>
        <v>2.1800000000005149E-4</v>
      </c>
      <c r="V23" s="22">
        <f t="shared" si="15"/>
        <v>4.489496420000321E-4</v>
      </c>
      <c r="W23" s="22">
        <f t="shared" si="16"/>
        <v>6.9383964933785001E-4</v>
      </c>
      <c r="X23" s="22">
        <f t="shared" si="17"/>
        <v>9.5365925102907018E-4</v>
      </c>
      <c r="Y23" s="22">
        <f t="shared" si="18"/>
        <v>1.2283969947350325E-3</v>
      </c>
      <c r="Z23" s="22">
        <f t="shared" si="19"/>
        <v>1.5200383028125613E-3</v>
      </c>
      <c r="AA23" s="22">
        <f t="shared" si="20"/>
        <v>1.8285686109769765E-3</v>
      </c>
      <c r="AB23" s="22">
        <f t="shared" si="21"/>
        <v>0.96132884615384595</v>
      </c>
      <c r="AC23" s="21">
        <f t="shared" si="22"/>
        <v>51012.910644910997</v>
      </c>
      <c r="AD23" s="21">
        <f>SUM(AC23:$AC$116)</f>
        <v>1206573.3136446928</v>
      </c>
      <c r="AE23" s="37">
        <f t="shared" si="23"/>
        <v>0.98227572115384609</v>
      </c>
    </row>
    <row r="24" spans="1:31" x14ac:dyDescent="0.2">
      <c r="A24" s="75">
        <v>18</v>
      </c>
      <c r="B24" s="25">
        <v>84643.441941600002</v>
      </c>
      <c r="C24" s="21">
        <f t="shared" si="0"/>
        <v>796.41970990000118</v>
      </c>
      <c r="D24" s="22">
        <f t="shared" si="1"/>
        <v>0.99059088700044251</v>
      </c>
      <c r="E24" s="22">
        <f t="shared" si="2"/>
        <v>9.4091129995575243E-3</v>
      </c>
      <c r="F24" s="22">
        <f t="shared" si="3"/>
        <v>1.87608040998101E-2</v>
      </c>
      <c r="G24" s="22">
        <f t="shared" si="4"/>
        <v>2.8057447906460961E-2</v>
      </c>
      <c r="H24" s="22">
        <f t="shared" si="5"/>
        <v>3.7301520623161853E-2</v>
      </c>
      <c r="I24" s="22">
        <f t="shared" si="6"/>
        <v>4.6495606865979651E-2</v>
      </c>
      <c r="J24" s="22">
        <f t="shared" si="7"/>
        <v>5.5642410506528253E-2</v>
      </c>
      <c r="K24" s="22">
        <f t="shared" si="8"/>
        <v>6.4744756952122631E-2</v>
      </c>
      <c r="L24" s="22">
        <f t="shared" si="9"/>
        <v>0.95249123750042552</v>
      </c>
      <c r="M24" s="21">
        <f t="shared" si="10"/>
        <v>41782.383201562508</v>
      </c>
      <c r="N24" s="21">
        <f>SUM(M24:$M$121)</f>
        <v>822029.32082799764</v>
      </c>
      <c r="O24" s="23">
        <f t="shared" si="11"/>
        <v>0.97822515052102832</v>
      </c>
      <c r="Q24" s="75">
        <v>18</v>
      </c>
      <c r="R24" s="35">
        <v>99346.411684874882</v>
      </c>
      <c r="S24" s="41">
        <f t="shared" si="12"/>
        <v>22.949021099208039</v>
      </c>
      <c r="T24" s="37">
        <f t="shared" si="13"/>
        <v>0.99976900000000002</v>
      </c>
      <c r="U24" s="67">
        <f t="shared" si="14"/>
        <v>2.3099999999998122E-4</v>
      </c>
      <c r="V24" s="22">
        <f t="shared" si="15"/>
        <v>4.759434050001275E-4</v>
      </c>
      <c r="W24" s="22">
        <f t="shared" si="16"/>
        <v>7.3581965971487547E-4</v>
      </c>
      <c r="X24" s="22">
        <f t="shared" si="17"/>
        <v>1.0106173093084492E-3</v>
      </c>
      <c r="Y24" s="22">
        <f t="shared" si="18"/>
        <v>1.3023222090541226E-3</v>
      </c>
      <c r="Z24" s="22">
        <f t="shared" si="19"/>
        <v>1.6109197914915092E-3</v>
      </c>
      <c r="AA24" s="22">
        <f t="shared" si="20"/>
        <v>1.9373930207196082E-3</v>
      </c>
      <c r="AB24" s="22">
        <f t="shared" si="21"/>
        <v>0.96131634615384609</v>
      </c>
      <c r="AC24" s="21">
        <f t="shared" si="22"/>
        <v>49040.182529221536</v>
      </c>
      <c r="AD24" s="21">
        <f>SUM(AC24:$AC$116)</f>
        <v>1155560.4029997818</v>
      </c>
      <c r="AE24" s="37">
        <f t="shared" si="23"/>
        <v>0.98226999198717946</v>
      </c>
    </row>
    <row r="25" spans="1:31" x14ac:dyDescent="0.2">
      <c r="A25" s="75">
        <v>19</v>
      </c>
      <c r="B25" s="25">
        <v>83847.022231700001</v>
      </c>
      <c r="C25" s="21">
        <f t="shared" si="0"/>
        <v>791.55932270000631</v>
      </c>
      <c r="D25" s="22">
        <f t="shared" si="1"/>
        <v>0.9905594819991026</v>
      </c>
      <c r="E25" s="22">
        <f t="shared" si="2"/>
        <v>9.4405180008973761E-3</v>
      </c>
      <c r="F25" s="22">
        <f t="shared" si="3"/>
        <v>1.8825465842282785E-2</v>
      </c>
      <c r="G25" s="22">
        <f t="shared" si="4"/>
        <v>2.815734324799201E-2</v>
      </c>
      <c r="H25" s="22">
        <f t="shared" si="5"/>
        <v>3.7438759384029706E-2</v>
      </c>
      <c r="I25" s="22">
        <f t="shared" si="6"/>
        <v>4.6672443804694604E-2</v>
      </c>
      <c r="J25" s="22">
        <f t="shared" si="7"/>
        <v>5.5861248754391565E-2</v>
      </c>
      <c r="K25" s="22">
        <f t="shared" si="8"/>
        <v>6.5008162222357876E-2</v>
      </c>
      <c r="L25" s="22">
        <f t="shared" si="9"/>
        <v>0.95246104038375223</v>
      </c>
      <c r="M25" s="21">
        <f t="shared" si="10"/>
        <v>39797.353881373267</v>
      </c>
      <c r="N25" s="21">
        <f>SUM(M25:$M$121)</f>
        <v>780246.93762643519</v>
      </c>
      <c r="O25" s="23">
        <f t="shared" si="11"/>
        <v>0.97821131017588647</v>
      </c>
      <c r="Q25" s="75">
        <v>19</v>
      </c>
      <c r="R25" s="35">
        <v>99323.462663775674</v>
      </c>
      <c r="S25" s="41">
        <f t="shared" si="12"/>
        <v>24.334248352635768</v>
      </c>
      <c r="T25" s="37">
        <f t="shared" si="13"/>
        <v>0.99975499999999984</v>
      </c>
      <c r="U25" s="67">
        <f t="shared" si="14"/>
        <v>2.4500000000016176E-4</v>
      </c>
      <c r="V25" s="22">
        <f t="shared" si="15"/>
        <v>5.04936300000156E-4</v>
      </c>
      <c r="W25" s="22">
        <f t="shared" si="16"/>
        <v>7.7979744251765115E-4</v>
      </c>
      <c r="X25" s="22">
        <f t="shared" si="17"/>
        <v>1.0715697416644277E-3</v>
      </c>
      <c r="Y25" s="22">
        <f t="shared" si="18"/>
        <v>1.3802386266142375E-3</v>
      </c>
      <c r="Z25" s="22">
        <f t="shared" si="19"/>
        <v>1.7067872885832515E-3</v>
      </c>
      <c r="AA25" s="22">
        <f t="shared" si="20"/>
        <v>2.0531950333941393E-3</v>
      </c>
      <c r="AB25" s="22">
        <f t="shared" si="21"/>
        <v>0.96130288461538427</v>
      </c>
      <c r="AC25" s="21">
        <f t="shared" si="22"/>
        <v>47143.129083708925</v>
      </c>
      <c r="AD25" s="21">
        <f>SUM(AC25:$AC$116)</f>
        <v>1106520.2204705605</v>
      </c>
      <c r="AE25" s="37">
        <f t="shared" si="23"/>
        <v>0.98226382211538443</v>
      </c>
    </row>
    <row r="26" spans="1:31" x14ac:dyDescent="0.2">
      <c r="A26" s="75">
        <v>20</v>
      </c>
      <c r="B26" s="25">
        <v>83055.462908999994</v>
      </c>
      <c r="C26" s="21">
        <f t="shared" si="0"/>
        <v>786.89993029998732</v>
      </c>
      <c r="D26" s="22">
        <f t="shared" si="1"/>
        <v>0.99052560899983</v>
      </c>
      <c r="E26" s="22">
        <f t="shared" si="2"/>
        <v>9.4743910001700536E-3</v>
      </c>
      <c r="F26" s="22">
        <f t="shared" si="3"/>
        <v>1.8895205777366524E-2</v>
      </c>
      <c r="G26" s="22">
        <f t="shared" si="4"/>
        <v>2.8265078364226585E-2</v>
      </c>
      <c r="H26" s="22">
        <f t="shared" si="5"/>
        <v>3.7586764329041025E-2</v>
      </c>
      <c r="I26" s="22">
        <f t="shared" si="6"/>
        <v>4.6863143099503686E-2</v>
      </c>
      <c r="J26" s="22">
        <f t="shared" si="7"/>
        <v>5.6097231141855691E-2</v>
      </c>
      <c r="K26" s="22">
        <f t="shared" si="8"/>
        <v>6.5292187285038439E-2</v>
      </c>
      <c r="L26" s="22">
        <f t="shared" si="9"/>
        <v>0.95242847019214416</v>
      </c>
      <c r="M26" s="21">
        <f t="shared" si="10"/>
        <v>37905.429082373143</v>
      </c>
      <c r="N26" s="21">
        <f>SUM(M26:$M$121)</f>
        <v>740449.583745062</v>
      </c>
      <c r="O26" s="23">
        <f t="shared" si="11"/>
        <v>0.97819638217139937</v>
      </c>
      <c r="Q26" s="75">
        <v>20</v>
      </c>
      <c r="R26" s="35">
        <v>99299.128415423038</v>
      </c>
      <c r="S26" s="41">
        <f t="shared" si="12"/>
        <v>25.817773388014757</v>
      </c>
      <c r="T26" s="37">
        <f t="shared" si="13"/>
        <v>0.99973999999999996</v>
      </c>
      <c r="U26" s="67">
        <f t="shared" si="14"/>
        <v>2.6000000000003798E-4</v>
      </c>
      <c r="V26" s="22">
        <f t="shared" si="15"/>
        <v>5.3492850000004327E-4</v>
      </c>
      <c r="W26" s="22">
        <f t="shared" si="16"/>
        <v>8.2677230087803476E-4</v>
      </c>
      <c r="X26" s="22">
        <f t="shared" si="17"/>
        <v>1.1355168282370478E-3</v>
      </c>
      <c r="Y26" s="22">
        <f t="shared" si="18"/>
        <v>1.462145514234131E-3</v>
      </c>
      <c r="Z26" s="22">
        <f t="shared" si="19"/>
        <v>1.8086381497407179E-3</v>
      </c>
      <c r="AA26" s="22">
        <f t="shared" si="20"/>
        <v>2.1759725709017052E-3</v>
      </c>
      <c r="AB26" s="22">
        <f t="shared" si="21"/>
        <v>0.96128846153846148</v>
      </c>
      <c r="AC26" s="21">
        <f t="shared" si="22"/>
        <v>45318.825977964807</v>
      </c>
      <c r="AD26" s="21">
        <f>SUM(AC26:$AC$116)</f>
        <v>1059377.0913868516</v>
      </c>
      <c r="AE26" s="37">
        <f t="shared" si="23"/>
        <v>0.98225721153846146</v>
      </c>
    </row>
    <row r="27" spans="1:31" x14ac:dyDescent="0.2">
      <c r="A27" s="75">
        <v>21</v>
      </c>
      <c r="B27" s="25">
        <v>82268.562978700007</v>
      </c>
      <c r="C27" s="21">
        <f t="shared" si="0"/>
        <v>782.4501323000004</v>
      </c>
      <c r="D27" s="22">
        <f t="shared" si="1"/>
        <v>0.99048907500058581</v>
      </c>
      <c r="E27" s="22">
        <f t="shared" si="2"/>
        <v>9.5109249994142116E-3</v>
      </c>
      <c r="F27" s="22">
        <f t="shared" si="3"/>
        <v>1.8970420545744576E-2</v>
      </c>
      <c r="G27" s="22">
        <f t="shared" si="4"/>
        <v>2.8381268564330271E-2</v>
      </c>
      <c r="H27" s="22">
        <f t="shared" si="5"/>
        <v>3.7746376024630421E-2</v>
      </c>
      <c r="I27" s="22">
        <f t="shared" si="6"/>
        <v>4.7068788245427019E-2</v>
      </c>
      <c r="J27" s="22">
        <f t="shared" si="7"/>
        <v>5.6351694269903489E-2</v>
      </c>
      <c r="K27" s="22">
        <f t="shared" si="8"/>
        <v>6.5598439848733675E-2</v>
      </c>
      <c r="L27" s="22">
        <f t="shared" si="9"/>
        <v>0.95239334134671672</v>
      </c>
      <c r="M27" s="21">
        <f t="shared" si="10"/>
        <v>36102.209832901463</v>
      </c>
      <c r="N27" s="21">
        <f>SUM(M27:$M$121)</f>
        <v>702544.15466268873</v>
      </c>
      <c r="O27" s="23">
        <f t="shared" si="11"/>
        <v>0.97818028145057845</v>
      </c>
      <c r="Q27" s="75">
        <v>21</v>
      </c>
      <c r="R27" s="35">
        <v>99273.310642035023</v>
      </c>
      <c r="S27" s="41">
        <f t="shared" si="12"/>
        <v>27.30016042655916</v>
      </c>
      <c r="T27" s="37">
        <f t="shared" si="13"/>
        <v>0.99972499999999997</v>
      </c>
      <c r="U27" s="67">
        <f t="shared" si="14"/>
        <v>2.7500000000002522E-4</v>
      </c>
      <c r="V27" s="22">
        <f t="shared" si="15"/>
        <v>5.6691969999998672E-4</v>
      </c>
      <c r="W27" s="22">
        <f t="shared" si="16"/>
        <v>8.7574452181267111E-4</v>
      </c>
      <c r="X27" s="22">
        <f t="shared" si="17"/>
        <v>1.2024581533539552E-3</v>
      </c>
      <c r="Y27" s="22">
        <f t="shared" si="18"/>
        <v>1.5490409003747674E-3</v>
      </c>
      <c r="Z27" s="22">
        <f t="shared" si="19"/>
        <v>1.9164708533235212E-3</v>
      </c>
      <c r="AA27" s="22">
        <f t="shared" si="20"/>
        <v>2.3057234296907912E-3</v>
      </c>
      <c r="AB27" s="22">
        <f t="shared" si="21"/>
        <v>0.96127403846153825</v>
      </c>
      <c r="AC27" s="21">
        <f t="shared" si="22"/>
        <v>43564.464503087052</v>
      </c>
      <c r="AD27" s="21">
        <f>SUM(AC27:$AC$116)</f>
        <v>1014058.2654088867</v>
      </c>
      <c r="AE27" s="37">
        <f t="shared" si="23"/>
        <v>0.98225060096153838</v>
      </c>
    </row>
    <row r="28" spans="1:31" x14ac:dyDescent="0.2">
      <c r="A28" s="75">
        <v>22</v>
      </c>
      <c r="B28" s="25">
        <v>81486.112846400007</v>
      </c>
      <c r="C28" s="21">
        <f t="shared" si="0"/>
        <v>778.2191051000118</v>
      </c>
      <c r="D28" s="22">
        <f t="shared" si="1"/>
        <v>0.99044967200034506</v>
      </c>
      <c r="E28" s="22">
        <f t="shared" si="2"/>
        <v>9.5503279996548875E-3</v>
      </c>
      <c r="F28" s="22">
        <f t="shared" si="3"/>
        <v>1.9051541345779001E-2</v>
      </c>
      <c r="G28" s="22">
        <f t="shared" si="4"/>
        <v>2.8506574921282713E-2</v>
      </c>
      <c r="H28" s="22">
        <f t="shared" si="5"/>
        <v>3.7918503286864212E-2</v>
      </c>
      <c r="I28" s="22">
        <f t="shared" si="6"/>
        <v>4.7290546107700962E-2</v>
      </c>
      <c r="J28" s="22">
        <f t="shared" si="7"/>
        <v>5.6626081261205524E-2</v>
      </c>
      <c r="K28" s="22">
        <f t="shared" si="8"/>
        <v>6.5928650909224798E-2</v>
      </c>
      <c r="L28" s="22">
        <f t="shared" si="9"/>
        <v>0.95235545384648579</v>
      </c>
      <c r="M28" s="21">
        <f t="shared" si="10"/>
        <v>34383.504252757317</v>
      </c>
      <c r="N28" s="21">
        <f>SUM(M28:$M$121)</f>
        <v>666441.94482978724</v>
      </c>
      <c r="O28" s="23">
        <f t="shared" si="11"/>
        <v>0.97816291634630603</v>
      </c>
      <c r="Q28" s="75">
        <v>22</v>
      </c>
      <c r="R28" s="35">
        <v>99246.010481608464</v>
      </c>
      <c r="S28" s="41">
        <f t="shared" si="12"/>
        <v>28.97983506062883</v>
      </c>
      <c r="T28" s="37">
        <f t="shared" si="13"/>
        <v>0.99970800000000004</v>
      </c>
      <c r="U28" s="67">
        <f t="shared" si="14"/>
        <v>2.9199999999995896E-4</v>
      </c>
      <c r="V28" s="22">
        <f t="shared" si="15"/>
        <v>6.0090977199997583E-4</v>
      </c>
      <c r="W28" s="22">
        <f t="shared" si="16"/>
        <v>9.2771327450444851E-4</v>
      </c>
      <c r="X28" s="22">
        <f t="shared" si="17"/>
        <v>1.2743913579982217E-3</v>
      </c>
      <c r="Y28" s="22">
        <f t="shared" si="18"/>
        <v>1.6419223819785702E-3</v>
      </c>
      <c r="Z28" s="22">
        <f t="shared" si="19"/>
        <v>2.0312820322496645E-3</v>
      </c>
      <c r="AA28" s="22">
        <f t="shared" si="20"/>
        <v>2.444441081488326E-3</v>
      </c>
      <c r="AB28" s="22">
        <f t="shared" si="21"/>
        <v>0.96125769230769231</v>
      </c>
      <c r="AC28" s="21">
        <f t="shared" si="22"/>
        <v>41877.38872629682</v>
      </c>
      <c r="AD28" s="21">
        <f>SUM(AC28:$AC$116)</f>
        <v>970493.80090579961</v>
      </c>
      <c r="AE28" s="37">
        <f t="shared" si="23"/>
        <v>0.98224310897435896</v>
      </c>
    </row>
    <row r="29" spans="1:31" x14ac:dyDescent="0.2">
      <c r="A29" s="75">
        <v>23</v>
      </c>
      <c r="B29" s="25">
        <v>80707.893741299995</v>
      </c>
      <c r="C29" s="21">
        <f t="shared" si="0"/>
        <v>774.21694289999141</v>
      </c>
      <c r="D29" s="22">
        <f t="shared" si="1"/>
        <v>0.99040717200003192</v>
      </c>
      <c r="E29" s="22">
        <f t="shared" si="2"/>
        <v>9.592827999968084E-3</v>
      </c>
      <c r="F29" s="22">
        <f t="shared" si="3"/>
        <v>1.9139030944745693E-2</v>
      </c>
      <c r="G29" s="22">
        <f t="shared" si="4"/>
        <v>2.8641713041225016E-2</v>
      </c>
      <c r="H29" s="22">
        <f t="shared" si="5"/>
        <v>3.8104124999935311E-2</v>
      </c>
      <c r="I29" s="22">
        <f t="shared" si="6"/>
        <v>4.7529677269189136E-2</v>
      </c>
      <c r="J29" s="22">
        <f t="shared" si="7"/>
        <v>5.69219461658323E-2</v>
      </c>
      <c r="K29" s="22">
        <f t="shared" si="8"/>
        <v>6.628468550855561E-2</v>
      </c>
      <c r="L29" s="22">
        <f t="shared" si="9"/>
        <v>0.95231458846156913</v>
      </c>
      <c r="M29" s="21">
        <f t="shared" si="10"/>
        <v>32745.317797467269</v>
      </c>
      <c r="N29" s="21">
        <f>SUM(M29:$M$121)</f>
        <v>632058.44057703007</v>
      </c>
      <c r="O29" s="23">
        <f t="shared" si="11"/>
        <v>0.9781441863782192</v>
      </c>
      <c r="Q29" s="75">
        <v>23</v>
      </c>
      <c r="R29" s="35">
        <v>99217.030646547835</v>
      </c>
      <c r="S29" s="41">
        <f t="shared" si="12"/>
        <v>30.658062469781726</v>
      </c>
      <c r="T29" s="37">
        <f t="shared" si="13"/>
        <v>0.999691</v>
      </c>
      <c r="U29" s="67">
        <f t="shared" si="14"/>
        <v>3.0900000000000372E-4</v>
      </c>
      <c r="V29" s="22">
        <f t="shared" si="15"/>
        <v>6.3589895699990096E-4</v>
      </c>
      <c r="W29" s="22">
        <f t="shared" si="16"/>
        <v>9.8267830006184827E-4</v>
      </c>
      <c r="X29" s="22">
        <f t="shared" si="17"/>
        <v>1.3503166744475172E-3</v>
      </c>
      <c r="Y29" s="22">
        <f t="shared" si="18"/>
        <v>1.7397900509445487E-3</v>
      </c>
      <c r="Z29" s="22">
        <f t="shared" si="19"/>
        <v>2.1530697778634703E-3</v>
      </c>
      <c r="AA29" s="22">
        <f t="shared" si="20"/>
        <v>2.592122427161231E-3</v>
      </c>
      <c r="AB29" s="22">
        <f t="shared" si="21"/>
        <v>0.96124134615384604</v>
      </c>
      <c r="AC29" s="21">
        <f t="shared" si="22"/>
        <v>40254.962046912253</v>
      </c>
      <c r="AD29" s="21">
        <f>SUM(AC29:$AC$116)</f>
        <v>928616.41217950277</v>
      </c>
      <c r="AE29" s="37">
        <f t="shared" si="23"/>
        <v>0.98223561698717943</v>
      </c>
    </row>
    <row r="30" spans="1:31" x14ac:dyDescent="0.2">
      <c r="A30" s="75">
        <v>24</v>
      </c>
      <c r="B30" s="25">
        <v>79933.676798400003</v>
      </c>
      <c r="C30" s="21">
        <f t="shared" si="0"/>
        <v>770.45393289999629</v>
      </c>
      <c r="D30" s="22">
        <f t="shared" si="1"/>
        <v>0.99036133499972545</v>
      </c>
      <c r="E30" s="22">
        <f t="shared" si="2"/>
        <v>9.6386650002745541E-3</v>
      </c>
      <c r="F30" s="22">
        <f t="shared" si="3"/>
        <v>1.9233387620557658E-2</v>
      </c>
      <c r="G30" s="22">
        <f t="shared" si="4"/>
        <v>2.8787450056920939E-2</v>
      </c>
      <c r="H30" s="22">
        <f t="shared" si="5"/>
        <v>3.8304295790398242E-2</v>
      </c>
      <c r="I30" s="22">
        <f t="shared" si="6"/>
        <v>4.7787535777116419E-2</v>
      </c>
      <c r="J30" s="22">
        <f t="shared" si="7"/>
        <v>5.7240960194284325E-2</v>
      </c>
      <c r="K30" s="22">
        <f t="shared" si="8"/>
        <v>6.6668550592766787E-2</v>
      </c>
      <c r="L30" s="22">
        <f t="shared" si="9"/>
        <v>0.95227051442281285</v>
      </c>
      <c r="M30" s="21">
        <f t="shared" si="10"/>
        <v>31183.843842338338</v>
      </c>
      <c r="N30" s="21">
        <f>SUM(M30:$M$121)</f>
        <v>599313.1227795626</v>
      </c>
      <c r="O30" s="23">
        <f t="shared" si="11"/>
        <v>0.97812398577712256</v>
      </c>
      <c r="Q30" s="75">
        <v>24</v>
      </c>
      <c r="R30" s="35">
        <v>99186.372584078053</v>
      </c>
      <c r="S30" s="41">
        <f t="shared" si="12"/>
        <v>32.433943834985257</v>
      </c>
      <c r="T30" s="37">
        <f t="shared" si="13"/>
        <v>0.99967300000000003</v>
      </c>
      <c r="U30" s="67">
        <f t="shared" si="14"/>
        <v>3.2699999999996621E-4</v>
      </c>
      <c r="V30" s="22">
        <f t="shared" si="15"/>
        <v>6.7388653099994286E-4</v>
      </c>
      <c r="W30" s="22">
        <f t="shared" si="16"/>
        <v>1.0416385407566267E-3</v>
      </c>
      <c r="X30" s="22">
        <f t="shared" si="17"/>
        <v>1.4312323017257975E-3</v>
      </c>
      <c r="Y30" s="22">
        <f t="shared" si="18"/>
        <v>1.8446397715528959E-3</v>
      </c>
      <c r="Z30" s="22">
        <f t="shared" si="19"/>
        <v>2.2838281300534332E-3</v>
      </c>
      <c r="AA30" s="22">
        <f t="shared" si="20"/>
        <v>2.7517570146604916E-3</v>
      </c>
      <c r="AB30" s="22">
        <f t="shared" si="21"/>
        <v>0.9612240384615387</v>
      </c>
      <c r="AC30" s="21">
        <f t="shared" si="22"/>
        <v>38694.733907345915</v>
      </c>
      <c r="AD30" s="21">
        <f>SUM(AC30:$AC$116)</f>
        <v>888361.4501325906</v>
      </c>
      <c r="AE30" s="37">
        <f t="shared" si="23"/>
        <v>0.98222768429487195</v>
      </c>
    </row>
    <row r="31" spans="1:31" x14ac:dyDescent="0.2">
      <c r="A31" s="75">
        <v>25</v>
      </c>
      <c r="B31" s="25">
        <v>79163.222865500007</v>
      </c>
      <c r="C31" s="21">
        <f t="shared" si="0"/>
        <v>766.94145690000732</v>
      </c>
      <c r="D31" s="22">
        <f t="shared" si="1"/>
        <v>0.99031189700041578</v>
      </c>
      <c r="E31" s="22">
        <f t="shared" si="2"/>
        <v>9.6881029995842527E-3</v>
      </c>
      <c r="F31" s="22">
        <f t="shared" si="3"/>
        <v>1.9335150091104571E-2</v>
      </c>
      <c r="G31" s="22">
        <f t="shared" si="4"/>
        <v>2.8944618269181155E-2</v>
      </c>
      <c r="H31" s="22">
        <f t="shared" si="5"/>
        <v>3.8520153633474025E-2</v>
      </c>
      <c r="I31" s="22">
        <f t="shared" si="6"/>
        <v>4.8065583248989588E-2</v>
      </c>
      <c r="J31" s="22">
        <f t="shared" si="7"/>
        <v>5.7584927416929138E-2</v>
      </c>
      <c r="K31" s="22">
        <f t="shared" si="8"/>
        <v>6.7082410286940855E-2</v>
      </c>
      <c r="L31" s="22">
        <f t="shared" si="9"/>
        <v>0.95222297788501498</v>
      </c>
      <c r="M31" s="21">
        <f t="shared" si="10"/>
        <v>29695.455017424192</v>
      </c>
      <c r="N31" s="21">
        <f>SUM(M31:$M$121)</f>
        <v>568129.27893722442</v>
      </c>
      <c r="O31" s="23">
        <f t="shared" si="11"/>
        <v>0.97810219819729849</v>
      </c>
      <c r="Q31" s="75">
        <v>25</v>
      </c>
      <c r="R31" s="35">
        <v>99153.938640243068</v>
      </c>
      <c r="S31" s="41">
        <f t="shared" si="12"/>
        <v>34.406416708166944</v>
      </c>
      <c r="T31" s="37">
        <f t="shared" si="13"/>
        <v>0.99965300000000001</v>
      </c>
      <c r="U31" s="67">
        <f t="shared" si="14"/>
        <v>3.4699999999998621E-4</v>
      </c>
      <c r="V31" s="22">
        <f t="shared" si="15"/>
        <v>7.1487230400011802E-4</v>
      </c>
      <c r="W31" s="22">
        <f t="shared" si="16"/>
        <v>1.104593503801624E-3</v>
      </c>
      <c r="X31" s="22">
        <f t="shared" si="17"/>
        <v>1.5181362020910631E-3</v>
      </c>
      <c r="Y31" s="22">
        <f t="shared" si="18"/>
        <v>1.9574682221621632E-3</v>
      </c>
      <c r="Z31" s="22">
        <f t="shared" si="19"/>
        <v>2.4255501695660225E-3</v>
      </c>
      <c r="AA31" s="22">
        <f t="shared" si="20"/>
        <v>2.9233398200313966E-3</v>
      </c>
      <c r="AB31" s="22">
        <f t="shared" si="21"/>
        <v>0.96120480769230743</v>
      </c>
      <c r="AC31" s="21">
        <f t="shared" si="22"/>
        <v>37194.308393613675</v>
      </c>
      <c r="AD31" s="21">
        <f>SUM(AC31:$AC$116)</f>
        <v>849666.71622524469</v>
      </c>
      <c r="AE31" s="37">
        <f t="shared" si="23"/>
        <v>0.98221887019230758</v>
      </c>
    </row>
    <row r="32" spans="1:31" x14ac:dyDescent="0.2">
      <c r="A32" s="75">
        <v>26</v>
      </c>
      <c r="B32" s="25">
        <v>78396.2814086</v>
      </c>
      <c r="C32" s="21">
        <f t="shared" si="0"/>
        <v>763.69133889999648</v>
      </c>
      <c r="D32" s="22">
        <f t="shared" si="1"/>
        <v>0.99025857699908426</v>
      </c>
      <c r="E32" s="22">
        <f t="shared" si="2"/>
        <v>9.7414230009157075E-3</v>
      </c>
      <c r="F32" s="22">
        <f t="shared" si="3"/>
        <v>1.9444899458366114E-2</v>
      </c>
      <c r="G32" s="22">
        <f t="shared" si="4"/>
        <v>2.91141111413687E-2</v>
      </c>
      <c r="H32" s="22">
        <f t="shared" si="5"/>
        <v>3.8752922554649689E-2</v>
      </c>
      <c r="I32" s="22">
        <f t="shared" si="6"/>
        <v>4.8365393329536842E-2</v>
      </c>
      <c r="J32" s="22">
        <f t="shared" si="7"/>
        <v>5.7955788940029777E-2</v>
      </c>
      <c r="K32" s="22">
        <f t="shared" si="8"/>
        <v>6.7528592570709062E-2</v>
      </c>
      <c r="L32" s="22">
        <f t="shared" si="9"/>
        <v>0.95217170865296563</v>
      </c>
      <c r="M32" s="21">
        <f t="shared" si="10"/>
        <v>28276.694606342175</v>
      </c>
      <c r="N32" s="21">
        <f>SUM(M32:$M$121)</f>
        <v>538433.82391980034</v>
      </c>
      <c r="O32" s="23">
        <f t="shared" si="11"/>
        <v>0.97807869979927586</v>
      </c>
      <c r="Q32" s="75">
        <v>26</v>
      </c>
      <c r="R32" s="35">
        <v>99119.532223534901</v>
      </c>
      <c r="S32" s="41">
        <f t="shared" si="12"/>
        <v>36.475987858269946</v>
      </c>
      <c r="T32" s="37">
        <f t="shared" si="13"/>
        <v>0.99963199999999985</v>
      </c>
      <c r="U32" s="67">
        <f t="shared" si="14"/>
        <v>3.6800000000014599E-4</v>
      </c>
      <c r="V32" s="22">
        <f t="shared" si="15"/>
        <v>7.5785648000015779E-4</v>
      </c>
      <c r="W32" s="22">
        <f t="shared" si="16"/>
        <v>1.1715427274174507E-3</v>
      </c>
      <c r="X32" s="22">
        <f t="shared" si="17"/>
        <v>1.6110272486174074E-3</v>
      </c>
      <c r="Y32" s="22">
        <f t="shared" si="18"/>
        <v>2.0792716768378594E-3</v>
      </c>
      <c r="Z32" s="22">
        <f t="shared" si="19"/>
        <v>2.5772341202711046E-3</v>
      </c>
      <c r="AA32" s="22">
        <f t="shared" si="20"/>
        <v>3.1088604544850726E-3</v>
      </c>
      <c r="AB32" s="22">
        <f t="shared" si="21"/>
        <v>0.9611846153846153</v>
      </c>
      <c r="AC32" s="21">
        <f t="shared" si="22"/>
        <v>35751.348046731808</v>
      </c>
      <c r="AD32" s="21">
        <f>SUM(AC32:$AC$116)</f>
        <v>812472.4078316309</v>
      </c>
      <c r="AE32" s="37">
        <f t="shared" si="23"/>
        <v>0.98220961538461538</v>
      </c>
    </row>
    <row r="33" spans="1:31" x14ac:dyDescent="0.2">
      <c r="A33" s="75">
        <v>27</v>
      </c>
      <c r="B33" s="25">
        <v>77632.590069700003</v>
      </c>
      <c r="C33" s="21">
        <f t="shared" si="0"/>
        <v>760.716471000007</v>
      </c>
      <c r="D33" s="22">
        <f t="shared" si="1"/>
        <v>0.99020106800099006</v>
      </c>
      <c r="E33" s="22">
        <f t="shared" si="2"/>
        <v>9.7989319990099705E-3</v>
      </c>
      <c r="F33" s="22">
        <f t="shared" si="3"/>
        <v>1.9563262152356903E-2</v>
      </c>
      <c r="G33" s="22">
        <f t="shared" si="4"/>
        <v>2.9296892980873231E-2</v>
      </c>
      <c r="H33" s="22">
        <f t="shared" si="5"/>
        <v>3.9003924051502416E-2</v>
      </c>
      <c r="I33" s="22">
        <f t="shared" si="6"/>
        <v>4.8688662798785996E-2</v>
      </c>
      <c r="J33" s="22">
        <f t="shared" si="7"/>
        <v>5.8355636509520276E-2</v>
      </c>
      <c r="K33" s="22">
        <f t="shared" si="8"/>
        <v>6.8009606168746115E-2</v>
      </c>
      <c r="L33" s="22">
        <f t="shared" si="9"/>
        <v>0.9521164115394134</v>
      </c>
      <c r="M33" s="21">
        <f t="shared" si="10"/>
        <v>26924.268618378926</v>
      </c>
      <c r="N33" s="21">
        <f>SUM(M33:$M$121)</f>
        <v>510157.12931345805</v>
      </c>
      <c r="O33" s="23">
        <f t="shared" si="11"/>
        <v>0.97805335528889781</v>
      </c>
      <c r="Q33" s="75">
        <v>27</v>
      </c>
      <c r="R33" s="35">
        <v>99083.056235676631</v>
      </c>
      <c r="S33" s="41">
        <f t="shared" si="12"/>
        <v>38.642391931920429</v>
      </c>
      <c r="T33" s="37">
        <f t="shared" si="13"/>
        <v>0.99960999999999989</v>
      </c>
      <c r="U33" s="67">
        <f t="shared" si="14"/>
        <v>3.9000000000011248E-4</v>
      </c>
      <c r="V33" s="22">
        <f t="shared" si="15"/>
        <v>8.0383854000007891E-4</v>
      </c>
      <c r="W33" s="22">
        <f t="shared" si="16"/>
        <v>1.2434848510424993E-3</v>
      </c>
      <c r="X33" s="22">
        <f t="shared" si="17"/>
        <v>1.7119016566474138E-3</v>
      </c>
      <c r="Y33" s="22">
        <f t="shared" si="18"/>
        <v>2.210047417720734E-3</v>
      </c>
      <c r="Z33" s="22">
        <f t="shared" si="19"/>
        <v>2.7418694624471614E-3</v>
      </c>
      <c r="AA33" s="22">
        <f t="shared" si="20"/>
        <v>3.3093093387230451E-3</v>
      </c>
      <c r="AB33" s="22">
        <f t="shared" si="21"/>
        <v>0.96116346153846122</v>
      </c>
      <c r="AC33" s="21">
        <f t="shared" si="22"/>
        <v>34363.64572177943</v>
      </c>
      <c r="AD33" s="21">
        <f>SUM(AC33:$AC$116)</f>
        <v>776721.05978489912</v>
      </c>
      <c r="AE33" s="37">
        <f t="shared" si="23"/>
        <v>0.98219991987179478</v>
      </c>
    </row>
    <row r="34" spans="1:31" x14ac:dyDescent="0.2">
      <c r="A34" s="75">
        <v>28</v>
      </c>
      <c r="B34" s="25">
        <v>76871.873598699996</v>
      </c>
      <c r="C34" s="21">
        <f t="shared" si="0"/>
        <v>758.03024009999353</v>
      </c>
      <c r="D34" s="22">
        <f t="shared" si="1"/>
        <v>0.99013904299956057</v>
      </c>
      <c r="E34" s="22">
        <f t="shared" si="2"/>
        <v>9.860957000439402E-3</v>
      </c>
      <c r="F34" s="22">
        <f t="shared" si="3"/>
        <v>1.9690910878560845E-2</v>
      </c>
      <c r="G34" s="22">
        <f t="shared" si="4"/>
        <v>2.9494001770217482E-2</v>
      </c>
      <c r="H34" s="22">
        <f t="shared" si="5"/>
        <v>3.9274579735897784E-2</v>
      </c>
      <c r="I34" s="22">
        <f t="shared" si="6"/>
        <v>4.9037216863981159E-2</v>
      </c>
      <c r="J34" s="22">
        <f t="shared" si="7"/>
        <v>5.8786721253746364E-2</v>
      </c>
      <c r="K34" s="22">
        <f t="shared" si="8"/>
        <v>6.8528147860690211E-2</v>
      </c>
      <c r="L34" s="22">
        <f t="shared" si="9"/>
        <v>0.95205677211496187</v>
      </c>
      <c r="M34" s="21">
        <f t="shared" si="10"/>
        <v>25635.038020254182</v>
      </c>
      <c r="N34" s="21">
        <f>SUM(M34:$M$121)</f>
        <v>483232.86069507903</v>
      </c>
      <c r="O34" s="23">
        <f t="shared" si="11"/>
        <v>0.97802602055269083</v>
      </c>
      <c r="Q34" s="75">
        <v>28</v>
      </c>
      <c r="R34" s="35">
        <v>99044.413843744711</v>
      </c>
      <c r="S34" s="41">
        <f t="shared" si="12"/>
        <v>41.004387331311591</v>
      </c>
      <c r="T34" s="37">
        <f t="shared" si="13"/>
        <v>0.99958599999999997</v>
      </c>
      <c r="U34" s="67">
        <f t="shared" si="14"/>
        <v>4.1400000000002546E-4</v>
      </c>
      <c r="V34" s="22">
        <f t="shared" si="15"/>
        <v>8.5381784000003339E-4</v>
      </c>
      <c r="W34" s="22">
        <f t="shared" si="16"/>
        <v>1.3224173994331268E-3</v>
      </c>
      <c r="X34" s="22">
        <f t="shared" si="17"/>
        <v>1.8207575131507971E-3</v>
      </c>
      <c r="Y34" s="22">
        <f t="shared" si="18"/>
        <v>2.3527870493963601E-3</v>
      </c>
      <c r="Z34" s="22">
        <f t="shared" si="19"/>
        <v>2.9204483135652696E-3</v>
      </c>
      <c r="AA34" s="22">
        <f t="shared" si="20"/>
        <v>3.5266726809906313E-3</v>
      </c>
      <c r="AB34" s="22">
        <f t="shared" si="21"/>
        <v>0.96114038461538454</v>
      </c>
      <c r="AC34" s="21">
        <f t="shared" si="22"/>
        <v>33029.080673026852</v>
      </c>
      <c r="AD34" s="21">
        <f>SUM(AC34:$AC$116)</f>
        <v>742357.41406311968</v>
      </c>
      <c r="AE34" s="37">
        <f t="shared" si="23"/>
        <v>0.98218934294871796</v>
      </c>
    </row>
    <row r="35" spans="1:31" x14ac:dyDescent="0.2">
      <c r="A35" s="75">
        <v>29</v>
      </c>
      <c r="B35" s="25">
        <v>76113.843358600003</v>
      </c>
      <c r="C35" s="21">
        <f t="shared" si="0"/>
        <v>755.64697200000228</v>
      </c>
      <c r="D35" s="22">
        <f t="shared" si="1"/>
        <v>0.99007214800020182</v>
      </c>
      <c r="E35" s="22">
        <f t="shared" si="2"/>
        <v>9.927851999798178E-3</v>
      </c>
      <c r="F35" s="22">
        <f t="shared" si="3"/>
        <v>1.9828573480246848E-2</v>
      </c>
      <c r="G35" s="22">
        <f t="shared" si="4"/>
        <v>2.9706557824799796E-2</v>
      </c>
      <c r="H35" s="22">
        <f t="shared" si="5"/>
        <v>3.9566422656013928E-2</v>
      </c>
      <c r="I35" s="22">
        <f t="shared" si="6"/>
        <v>4.9413023957816674E-2</v>
      </c>
      <c r="J35" s="22">
        <f t="shared" si="7"/>
        <v>5.925146702883511E-2</v>
      </c>
      <c r="K35" s="22">
        <f t="shared" si="8"/>
        <v>6.9087121822575162E-2</v>
      </c>
      <c r="L35" s="22">
        <f t="shared" si="9"/>
        <v>0.95199245000019384</v>
      </c>
      <c r="M35" s="21">
        <f t="shared" si="10"/>
        <v>24406.01155060752</v>
      </c>
      <c r="N35" s="21">
        <f>SUM(M35:$M$121)</f>
        <v>457597.82267482491</v>
      </c>
      <c r="O35" s="23">
        <f t="shared" si="11"/>
        <v>0.97799653958342214</v>
      </c>
      <c r="Q35" s="75">
        <v>29</v>
      </c>
      <c r="R35" s="35">
        <v>99003.409456413399</v>
      </c>
      <c r="S35" s="41">
        <f t="shared" si="12"/>
        <v>43.561500160823925</v>
      </c>
      <c r="T35" s="37">
        <f t="shared" si="13"/>
        <v>0.99956</v>
      </c>
      <c r="U35" s="67">
        <f t="shared" si="14"/>
        <v>4.3999999999999595E-4</v>
      </c>
      <c r="V35" s="22">
        <f t="shared" si="15"/>
        <v>9.0879364000007396E-4</v>
      </c>
      <c r="W35" s="22">
        <f t="shared" si="16"/>
        <v>1.4073401519737012E-3</v>
      </c>
      <c r="X35" s="22">
        <f t="shared" si="17"/>
        <v>1.9395900396727717E-3</v>
      </c>
      <c r="Y35" s="22">
        <f t="shared" si="18"/>
        <v>2.5074864129402139E-3</v>
      </c>
      <c r="Z35" s="22">
        <f t="shared" si="19"/>
        <v>3.1139618612011557E-3</v>
      </c>
      <c r="AA35" s="22">
        <f t="shared" si="20"/>
        <v>3.7629346720294199E-3</v>
      </c>
      <c r="AB35" s="22">
        <f t="shared" si="21"/>
        <v>0.96111538461538437</v>
      </c>
      <c r="AC35" s="21">
        <f t="shared" si="22"/>
        <v>31745.583301565592</v>
      </c>
      <c r="AD35" s="21">
        <f>SUM(AC35:$AC$116)</f>
        <v>709328.33339009259</v>
      </c>
      <c r="AE35" s="37">
        <f t="shared" si="23"/>
        <v>0.98217788461538447</v>
      </c>
    </row>
    <row r="36" spans="1:31" x14ac:dyDescent="0.2">
      <c r="A36" s="75">
        <v>30</v>
      </c>
      <c r="B36" s="25">
        <v>75358.196386600001</v>
      </c>
      <c r="C36" s="21">
        <f t="shared" si="0"/>
        <v>753.58196389999648</v>
      </c>
      <c r="D36" s="22">
        <f t="shared" si="1"/>
        <v>0.98999999999954891</v>
      </c>
      <c r="E36" s="22">
        <f t="shared" si="2"/>
        <v>1.0000000000451132E-2</v>
      </c>
      <c r="F36" s="22">
        <f t="shared" si="3"/>
        <v>1.9977034870591662E-2</v>
      </c>
      <c r="G36" s="22">
        <f t="shared" si="4"/>
        <v>2.9935768535738778E-2</v>
      </c>
      <c r="H36" s="22">
        <f t="shared" si="5"/>
        <v>3.9881105672725625E-2</v>
      </c>
      <c r="I36" s="22">
        <f t="shared" si="6"/>
        <v>4.9818202773063841E-2</v>
      </c>
      <c r="J36" s="22">
        <f t="shared" si="7"/>
        <v>5.9752483636944936E-2</v>
      </c>
      <c r="K36" s="22">
        <f t="shared" si="8"/>
        <v>6.9689654997287659E-2</v>
      </c>
      <c r="L36" s="22">
        <f t="shared" si="9"/>
        <v>0.95192307692264322</v>
      </c>
      <c r="M36" s="21">
        <f t="shared" si="10"/>
        <v>23234.338730795884</v>
      </c>
      <c r="N36" s="21">
        <f>SUM(M36:$M$121)</f>
        <v>433191.81112421741</v>
      </c>
      <c r="O36" s="23">
        <f t="shared" si="11"/>
        <v>0.97796474358954477</v>
      </c>
      <c r="Q36" s="75">
        <v>30</v>
      </c>
      <c r="R36" s="35">
        <v>98959.847956252575</v>
      </c>
      <c r="S36" s="41">
        <f t="shared" si="12"/>
        <v>46.41216869148775</v>
      </c>
      <c r="T36" s="37">
        <f t="shared" si="13"/>
        <v>0.99953099999999995</v>
      </c>
      <c r="U36" s="67">
        <f t="shared" si="14"/>
        <v>4.6900000000005271E-4</v>
      </c>
      <c r="V36" s="22">
        <f t="shared" si="15"/>
        <v>9.6776596900004079E-4</v>
      </c>
      <c r="W36" s="22">
        <f t="shared" si="16"/>
        <v>1.5002501497386363E-3</v>
      </c>
      <c r="X36" s="22">
        <f t="shared" si="17"/>
        <v>2.068396507403451E-3</v>
      </c>
      <c r="Y36" s="22">
        <f t="shared" si="18"/>
        <v>2.6751389223269592E-3</v>
      </c>
      <c r="Z36" s="22">
        <f t="shared" si="19"/>
        <v>3.3243974068884303E-3</v>
      </c>
      <c r="AA36" s="22">
        <f t="shared" si="20"/>
        <v>4.0200769774984069E-3</v>
      </c>
      <c r="AB36" s="22">
        <f t="shared" si="21"/>
        <v>0.96108749999999998</v>
      </c>
      <c r="AC36" s="21">
        <f t="shared" si="22"/>
        <v>30511.168504723937</v>
      </c>
      <c r="AD36" s="21">
        <f>SUM(AC36:$AC$116)</f>
        <v>677582.7500885271</v>
      </c>
      <c r="AE36" s="37">
        <f t="shared" si="23"/>
        <v>0.98216510416666669</v>
      </c>
    </row>
    <row r="37" spans="1:31" x14ac:dyDescent="0.2">
      <c r="A37" s="75">
        <v>31</v>
      </c>
      <c r="B37" s="25">
        <v>74604.614422700004</v>
      </c>
      <c r="C37" s="21">
        <f t="shared" si="0"/>
        <v>751.85135310000624</v>
      </c>
      <c r="D37" s="22">
        <f t="shared" si="1"/>
        <v>0.98992218699985346</v>
      </c>
      <c r="E37" s="22">
        <f t="shared" si="2"/>
        <v>1.007781300014654E-2</v>
      </c>
      <c r="F37" s="22">
        <f t="shared" si="3"/>
        <v>2.013713993464316E-2</v>
      </c>
      <c r="G37" s="22">
        <f t="shared" si="4"/>
        <v>3.0182935022513242E-2</v>
      </c>
      <c r="H37" s="22">
        <f t="shared" si="5"/>
        <v>4.0220406841041272E-2</v>
      </c>
      <c r="I37" s="22">
        <f t="shared" si="6"/>
        <v>5.025503397627927E-2</v>
      </c>
      <c r="J37" s="22">
        <f t="shared" si="7"/>
        <v>6.0292580804912857E-2</v>
      </c>
      <c r="K37" s="22">
        <f t="shared" si="8"/>
        <v>7.0339108407794518E-2</v>
      </c>
      <c r="L37" s="22">
        <f t="shared" si="9"/>
        <v>0.95184825673062834</v>
      </c>
      <c r="M37" s="21">
        <f t="shared" si="10"/>
        <v>22117.303214882158</v>
      </c>
      <c r="N37" s="21">
        <f>SUM(M37:$M$121)</f>
        <v>409957.47239342151</v>
      </c>
      <c r="O37" s="23">
        <f t="shared" si="11"/>
        <v>0.97793045100153797</v>
      </c>
      <c r="Q37" s="75">
        <v>31</v>
      </c>
      <c r="R37" s="35">
        <v>98913.435787561088</v>
      </c>
      <c r="S37" s="41">
        <f t="shared" si="12"/>
        <v>49.357804457991733</v>
      </c>
      <c r="T37" s="37">
        <f t="shared" si="13"/>
        <v>0.99950099999999997</v>
      </c>
      <c r="U37" s="67">
        <f t="shared" si="14"/>
        <v>4.990000000000272E-4</v>
      </c>
      <c r="V37" s="22">
        <f t="shared" si="15"/>
        <v>1.0317340330000598E-3</v>
      </c>
      <c r="W37" s="22">
        <f t="shared" si="16"/>
        <v>1.6001469763352991E-3</v>
      </c>
      <c r="X37" s="22">
        <f t="shared" si="17"/>
        <v>2.2071740869736962E-3</v>
      </c>
      <c r="Y37" s="22">
        <f t="shared" si="18"/>
        <v>2.8567372166429825E-3</v>
      </c>
      <c r="Z37" s="22">
        <f t="shared" si="19"/>
        <v>3.5527432140657505E-3</v>
      </c>
      <c r="AA37" s="22">
        <f t="shared" si="20"/>
        <v>4.3000786566552446E-3</v>
      </c>
      <c r="AB37" s="22">
        <f t="shared" si="21"/>
        <v>0.96105865384615374</v>
      </c>
      <c r="AC37" s="21">
        <f t="shared" si="22"/>
        <v>29323.902660283868</v>
      </c>
      <c r="AD37" s="21">
        <f>SUM(AC37:$AC$116)</f>
        <v>647071.58158380317</v>
      </c>
      <c r="AE37" s="37">
        <f t="shared" si="23"/>
        <v>0.98215188301282041</v>
      </c>
    </row>
    <row r="38" spans="1:31" x14ac:dyDescent="0.2">
      <c r="A38" s="75">
        <v>32</v>
      </c>
      <c r="B38" s="25">
        <v>73852.763069599998</v>
      </c>
      <c r="C38" s="21">
        <f t="shared" ref="C38:C69" si="24">+B38-B39</f>
        <v>750.47220730000117</v>
      </c>
      <c r="D38" s="22">
        <f t="shared" ref="D38:D69" si="25">+B39/B38</f>
        <v>0.9898382650004206</v>
      </c>
      <c r="E38" s="22">
        <f t="shared" ref="E38:E69" si="26">+C38/B38</f>
        <v>1.0161734999579427E-2</v>
      </c>
      <c r="F38" s="22">
        <f t="shared" ref="F38:F69" si="27">SUM(C38:C39)/B38</f>
        <v>2.0309800392795601E-2</v>
      </c>
      <c r="G38" s="22">
        <f t="shared" ref="G38:G69" si="28">SUM(C38:C40)/B38</f>
        <v>3.0449457782381426E-2</v>
      </c>
      <c r="H38" s="22">
        <f t="shared" ref="H38:H69" si="29">SUM(C38:C41)/B38</f>
        <v>4.0586241528637115E-2</v>
      </c>
      <c r="I38" s="22">
        <f t="shared" ref="I38:I69" si="30">SUM(C38:C42)/B38</f>
        <v>5.0725974691962078E-2</v>
      </c>
      <c r="J38" s="22">
        <f t="shared" ref="J38:J69" si="31">SUM(C38:C43)/B38</f>
        <v>6.0874780057492438E-2</v>
      </c>
      <c r="K38" s="22">
        <f t="shared" ref="K38:K69" si="32">SUM(C38:C44)/B38</f>
        <v>7.1039099477641407E-2</v>
      </c>
      <c r="L38" s="22">
        <f t="shared" ref="L38:L69" si="33">+M39/M38</f>
        <v>0.95176756250040417</v>
      </c>
      <c r="M38" s="21">
        <f t="shared" ref="M38:M69" si="34">+($B$3^A38)*B38</f>
        <v>21052.316508668304</v>
      </c>
      <c r="N38" s="21">
        <f>SUM(M38:$M$121)</f>
        <v>387840.16917853936</v>
      </c>
      <c r="O38" s="23">
        <f t="shared" ref="O38:O69" si="35">1-(11/24)*(1-L38)</f>
        <v>0.97789346614601858</v>
      </c>
      <c r="Q38" s="75">
        <v>32</v>
      </c>
      <c r="R38" s="35">
        <v>98864.077983103096</v>
      </c>
      <c r="S38" s="41">
        <f t="shared" ref="S38:S69" si="36">+R38-R39</f>
        <v>52.694553565001115</v>
      </c>
      <c r="T38" s="37">
        <f t="shared" ref="T38:T69" si="37">+R39/R38</f>
        <v>0.99946699999999988</v>
      </c>
      <c r="U38" s="67">
        <f t="shared" ref="U38:U69" si="38">1-T38</f>
        <v>5.3300000000011671E-4</v>
      </c>
      <c r="V38" s="22">
        <f t="shared" ref="V38:V69" si="39">SUM(S38:S39)/R38</f>
        <v>1.1016967230000887E-3</v>
      </c>
      <c r="W38" s="22">
        <f t="shared" ref="W38:W69" si="40">SUM(S38:S40)/R38</f>
        <v>1.7090268913925138E-3</v>
      </c>
      <c r="X38" s="22">
        <f t="shared" ref="X38:X69" si="41">SUM(S38:S41)/R38</f>
        <v>2.358914314886123E-3</v>
      </c>
      <c r="Y38" s="22">
        <f t="shared" ref="Y38:Y69" si="42">SUM(S38:S42)/R38</f>
        <v>3.0552677926943173E-3</v>
      </c>
      <c r="Z38" s="22">
        <f t="shared" ref="Z38:Z69" si="43">SUM(S38:S43)/R38</f>
        <v>3.8029763418498401E-3</v>
      </c>
      <c r="AA38" s="22">
        <f t="shared" ref="AA38:AA69" si="44">SUM(S38:S44)/R38</f>
        <v>4.6069073399419612E-3</v>
      </c>
      <c r="AB38" s="22">
        <f t="shared" ref="AB38:AB69" si="45">+AC39/AC38</f>
        <v>0.96102596153846132</v>
      </c>
      <c r="AC38" s="21">
        <f t="shared" ref="AC38:AC69" si="46">+($B$3^A38)*R38</f>
        <v>28181.99041620806</v>
      </c>
      <c r="AD38" s="21">
        <f>SUM(AC38:$AC$116)</f>
        <v>617747.67892351921</v>
      </c>
      <c r="AE38" s="37">
        <f t="shared" ref="AE38:AE69" si="47">1-(11/24)*(1-AB38)</f>
        <v>0.98213689903846146</v>
      </c>
    </row>
    <row r="39" spans="1:31" x14ac:dyDescent="0.2">
      <c r="A39" s="75">
        <v>33</v>
      </c>
      <c r="B39" s="25">
        <v>73102.290862299997</v>
      </c>
      <c r="C39" s="21">
        <f t="shared" si="24"/>
        <v>749.46266910000122</v>
      </c>
      <c r="D39" s="22">
        <f t="shared" si="25"/>
        <v>0.9897477539997791</v>
      </c>
      <c r="E39" s="22">
        <f t="shared" si="26"/>
        <v>1.0252246000220917E-2</v>
      </c>
      <c r="F39" s="22">
        <f t="shared" si="27"/>
        <v>2.0495997679775876E-2</v>
      </c>
      <c r="G39" s="22">
        <f t="shared" si="28"/>
        <v>3.0736846215017523E-2</v>
      </c>
      <c r="H39" s="22">
        <f t="shared" si="29"/>
        <v>4.0980674446209064E-2</v>
      </c>
      <c r="I39" s="22">
        <f t="shared" si="30"/>
        <v>5.1233668015341342E-2</v>
      </c>
      <c r="J39" s="22">
        <f t="shared" si="31"/>
        <v>6.1502334907244785E-2</v>
      </c>
      <c r="K39" s="22">
        <f t="shared" si="32"/>
        <v>7.1793518334274525E-2</v>
      </c>
      <c r="L39" s="22">
        <f t="shared" si="33"/>
        <v>0.95168053269209529</v>
      </c>
      <c r="M39" s="21">
        <f t="shared" si="34"/>
        <v>20036.911968442251</v>
      </c>
      <c r="N39" s="21">
        <f>SUM(M39:$M$121)</f>
        <v>366787.852669871</v>
      </c>
      <c r="O39" s="23">
        <f t="shared" si="35"/>
        <v>0.97785357748387702</v>
      </c>
      <c r="Q39" s="75">
        <v>33</v>
      </c>
      <c r="R39" s="35">
        <v>98811.383429538095</v>
      </c>
      <c r="S39" s="41">
        <f t="shared" si="36"/>
        <v>56.223677171408781</v>
      </c>
      <c r="T39" s="37">
        <f t="shared" si="37"/>
        <v>0.99943099999999996</v>
      </c>
      <c r="U39" s="67">
        <f t="shared" si="38"/>
        <v>5.6900000000004169E-4</v>
      </c>
      <c r="V39" s="22">
        <f t="shared" si="39"/>
        <v>1.1766540480000255E-3</v>
      </c>
      <c r="W39" s="22">
        <f t="shared" si="40"/>
        <v>1.8268880462146832E-3</v>
      </c>
      <c r="X39" s="22">
        <f t="shared" si="41"/>
        <v>2.52361287835841E-3</v>
      </c>
      <c r="Y39" s="22">
        <f t="shared" si="42"/>
        <v>3.271720168699685E-3</v>
      </c>
      <c r="Z39" s="22">
        <f t="shared" si="43"/>
        <v>4.0760798905235375E-3</v>
      </c>
      <c r="AA39" s="22">
        <f t="shared" si="44"/>
        <v>4.9415377770987319E-3</v>
      </c>
      <c r="AB39" s="22">
        <f t="shared" si="45"/>
        <v>0.96099134615384618</v>
      </c>
      <c r="AC39" s="21">
        <f t="shared" si="46"/>
        <v>27083.624437804054</v>
      </c>
      <c r="AD39" s="21">
        <f>SUM(AC39:$AC$116)</f>
        <v>589565.68850731093</v>
      </c>
      <c r="AE39" s="37">
        <f t="shared" si="47"/>
        <v>0.98212103365384618</v>
      </c>
    </row>
    <row r="40" spans="1:31" x14ac:dyDescent="0.2">
      <c r="A40" s="75">
        <v>34</v>
      </c>
      <c r="B40" s="25">
        <v>72352.828193199995</v>
      </c>
      <c r="C40" s="21">
        <f t="shared" si="24"/>
        <v>748.84171480000077</v>
      </c>
      <c r="D40" s="22">
        <f t="shared" si="25"/>
        <v>0.9896501389993988</v>
      </c>
      <c r="E40" s="22">
        <f t="shared" si="26"/>
        <v>1.0349861000601215E-2</v>
      </c>
      <c r="F40" s="22">
        <f t="shared" si="27"/>
        <v>2.0696788784833331E-2</v>
      </c>
      <c r="G40" s="22">
        <f t="shared" si="28"/>
        <v>3.1046727130026916E-2</v>
      </c>
      <c r="H40" s="22">
        <f t="shared" si="29"/>
        <v>4.1405925751794706E-2</v>
      </c>
      <c r="I40" s="22">
        <f t="shared" si="30"/>
        <v>5.1780960047559055E-2</v>
      </c>
      <c r="J40" s="22">
        <f t="shared" si="31"/>
        <v>6.2178744114702325E-2</v>
      </c>
      <c r="K40" s="22">
        <f t="shared" si="32"/>
        <v>7.2606545590345309E-2</v>
      </c>
      <c r="L40" s="22">
        <f t="shared" si="33"/>
        <v>0.95158667211480641</v>
      </c>
      <c r="M40" s="21">
        <f t="shared" si="34"/>
        <v>19068.73905563174</v>
      </c>
      <c r="N40" s="21">
        <f>SUM(M40:$M$121)</f>
        <v>346750.94070142874</v>
      </c>
      <c r="O40" s="23">
        <f t="shared" si="35"/>
        <v>0.97781055805261963</v>
      </c>
      <c r="Q40" s="75">
        <v>34</v>
      </c>
      <c r="R40" s="35">
        <v>98755.159752366686</v>
      </c>
      <c r="S40" s="41">
        <f t="shared" si="36"/>
        <v>60.043137129439856</v>
      </c>
      <c r="T40" s="37">
        <f t="shared" si="37"/>
        <v>0.99939199999999995</v>
      </c>
      <c r="U40" s="67">
        <f t="shared" si="38"/>
        <v>6.0800000000005294E-4</v>
      </c>
      <c r="V40" s="22">
        <f t="shared" si="39"/>
        <v>1.2586041919999151E-3</v>
      </c>
      <c r="W40" s="22">
        <f t="shared" si="40"/>
        <v>1.9557256862738838E-3</v>
      </c>
      <c r="X40" s="22">
        <f t="shared" si="41"/>
        <v>2.7042588920092219E-3</v>
      </c>
      <c r="Y40" s="22">
        <f t="shared" si="42"/>
        <v>3.5090765550833641E-3</v>
      </c>
      <c r="Z40" s="22">
        <f t="shared" si="43"/>
        <v>4.375027167557056E-3</v>
      </c>
      <c r="AA40" s="22">
        <f t="shared" si="44"/>
        <v>5.3089233920739264E-3</v>
      </c>
      <c r="AB40" s="22">
        <f t="shared" si="45"/>
        <v>0.96095384615384616</v>
      </c>
      <c r="AC40" s="21">
        <f t="shared" si="46"/>
        <v>26027.128707210522</v>
      </c>
      <c r="AD40" s="21">
        <f>SUM(AC40:$AC$116)</f>
        <v>562482.06406950683</v>
      </c>
      <c r="AE40" s="37">
        <f t="shared" si="47"/>
        <v>0.98210384615384616</v>
      </c>
    </row>
    <row r="41" spans="1:31" x14ac:dyDescent="0.2">
      <c r="A41" s="75">
        <v>35</v>
      </c>
      <c r="B41" s="25">
        <v>71603.986478399995</v>
      </c>
      <c r="C41" s="21">
        <f t="shared" si="24"/>
        <v>748.62948829999368</v>
      </c>
      <c r="D41" s="22">
        <f t="shared" si="25"/>
        <v>0.98954486300108691</v>
      </c>
      <c r="E41" s="22">
        <f t="shared" si="26"/>
        <v>1.0455136998913109E-2</v>
      </c>
      <c r="F41" s="22">
        <f t="shared" si="27"/>
        <v>2.0913316043537963E-2</v>
      </c>
      <c r="G41" s="22">
        <f t="shared" si="28"/>
        <v>3.1380852209643713E-2</v>
      </c>
      <c r="H41" s="22">
        <f t="shared" si="29"/>
        <v>4.1864389660822357E-2</v>
      </c>
      <c r="I41" s="22">
        <f t="shared" si="30"/>
        <v>5.2370914802784253E-2</v>
      </c>
      <c r="J41" s="22">
        <f t="shared" si="31"/>
        <v>6.2907771278332456E-2</v>
      </c>
      <c r="K41" s="22">
        <f t="shared" si="32"/>
        <v>7.3482677157747603E-2</v>
      </c>
      <c r="L41" s="22">
        <f t="shared" si="33"/>
        <v>0.95148544519335265</v>
      </c>
      <c r="M41" s="21">
        <f t="shared" si="34"/>
        <v>18145.557939374245</v>
      </c>
      <c r="N41" s="21">
        <f>SUM(M41:$M$121)</f>
        <v>327682.20164579694</v>
      </c>
      <c r="O41" s="23">
        <f t="shared" si="35"/>
        <v>0.97776416238028663</v>
      </c>
      <c r="Q41" s="75">
        <v>35</v>
      </c>
      <c r="R41" s="35">
        <v>98695.116615237246</v>
      </c>
      <c r="S41" s="41">
        <f t="shared" si="36"/>
        <v>64.250520916510141</v>
      </c>
      <c r="T41" s="37">
        <f t="shared" si="37"/>
        <v>0.99934900000000004</v>
      </c>
      <c r="U41" s="67">
        <f t="shared" si="38"/>
        <v>6.5099999999995717E-4</v>
      </c>
      <c r="V41" s="22">
        <f t="shared" si="39"/>
        <v>1.3485456019998905E-3</v>
      </c>
      <c r="W41" s="22">
        <f t="shared" si="40"/>
        <v>2.0975341927984342E-3</v>
      </c>
      <c r="X41" s="22">
        <f t="shared" si="41"/>
        <v>2.9028414827048394E-3</v>
      </c>
      <c r="Y41" s="22">
        <f t="shared" si="42"/>
        <v>3.7693189134564279E-3</v>
      </c>
      <c r="Z41" s="22">
        <f t="shared" si="43"/>
        <v>4.7037832923156452E-3</v>
      </c>
      <c r="AA41" s="22">
        <f t="shared" si="44"/>
        <v>5.7120183598405828E-3</v>
      </c>
      <c r="AB41" s="22">
        <f t="shared" si="45"/>
        <v>0.96091249999999995</v>
      </c>
      <c r="AC41" s="21">
        <f t="shared" si="46"/>
        <v>25010.869435535133</v>
      </c>
      <c r="AD41" s="21">
        <f>SUM(AC41:$AC$116)</f>
        <v>536454.9353622963</v>
      </c>
      <c r="AE41" s="37">
        <f t="shared" si="47"/>
        <v>0.98208489583333336</v>
      </c>
    </row>
    <row r="42" spans="1:31" x14ac:dyDescent="0.2">
      <c r="A42" s="75">
        <v>36</v>
      </c>
      <c r="B42" s="25">
        <v>70855.356990100001</v>
      </c>
      <c r="C42" s="21">
        <f t="shared" si="24"/>
        <v>748.84731090000423</v>
      </c>
      <c r="D42" s="22">
        <f t="shared" si="25"/>
        <v>0.98943132399989697</v>
      </c>
      <c r="E42" s="22">
        <f t="shared" si="26"/>
        <v>1.0568676000103057E-2</v>
      </c>
      <c r="F42" s="22">
        <f t="shared" si="27"/>
        <v>2.1146807985306697E-2</v>
      </c>
      <c r="G42" s="22">
        <f t="shared" si="28"/>
        <v>3.174111031878981E-2</v>
      </c>
      <c r="H42" s="22">
        <f t="shared" si="29"/>
        <v>4.23586432218436E-2</v>
      </c>
      <c r="I42" s="22">
        <f t="shared" si="30"/>
        <v>5.3006827927276838E-2</v>
      </c>
      <c r="J42" s="22">
        <f t="shared" si="31"/>
        <v>6.3693464051427506E-2</v>
      </c>
      <c r="K42" s="22">
        <f t="shared" si="32"/>
        <v>7.4426743803391301E-2</v>
      </c>
      <c r="L42" s="22">
        <f t="shared" si="33"/>
        <v>0.95137627307682382</v>
      </c>
      <c r="M42" s="21">
        <f t="shared" si="34"/>
        <v>17265.234274227278</v>
      </c>
      <c r="N42" s="21">
        <f>SUM(M42:$M$121)</f>
        <v>309536.64370642259</v>
      </c>
      <c r="O42" s="23">
        <f t="shared" si="35"/>
        <v>0.97771412516021095</v>
      </c>
      <c r="Q42" s="75">
        <v>36</v>
      </c>
      <c r="R42" s="35">
        <v>98630.866094320736</v>
      </c>
      <c r="S42" s="41">
        <f t="shared" si="36"/>
        <v>68.844344533834374</v>
      </c>
      <c r="T42" s="37">
        <f t="shared" si="37"/>
        <v>0.99930200000000002</v>
      </c>
      <c r="U42" s="67">
        <f t="shared" si="38"/>
        <v>6.9799999999997642E-4</v>
      </c>
      <c r="V42" s="22">
        <f t="shared" si="39"/>
        <v>1.4474765000000282E-3</v>
      </c>
      <c r="W42" s="22">
        <f t="shared" si="40"/>
        <v>2.2533083864645221E-3</v>
      </c>
      <c r="X42" s="22">
        <f t="shared" si="41"/>
        <v>3.1203502614767431E-3</v>
      </c>
      <c r="Y42" s="22">
        <f t="shared" si="42"/>
        <v>4.0554233729315171E-3</v>
      </c>
      <c r="Z42" s="22">
        <f t="shared" si="43"/>
        <v>5.0643152290547914E-3</v>
      </c>
      <c r="AA42" s="22">
        <f t="shared" si="44"/>
        <v>6.1527748681942654E-3</v>
      </c>
      <c r="AB42" s="22">
        <f t="shared" si="45"/>
        <v>0.96086730769230733</v>
      </c>
      <c r="AC42" s="21">
        <f t="shared" si="46"/>
        <v>24033.257076473652</v>
      </c>
      <c r="AD42" s="21">
        <f>SUM(AC42:$AC$116)</f>
        <v>511444.06592676142</v>
      </c>
      <c r="AE42" s="37">
        <f t="shared" si="47"/>
        <v>0.98206418269230755</v>
      </c>
    </row>
    <row r="43" spans="1:31" x14ac:dyDescent="0.2">
      <c r="A43" s="75">
        <v>37</v>
      </c>
      <c r="B43" s="25">
        <v>70106.509679199997</v>
      </c>
      <c r="C43" s="21">
        <f t="shared" si="24"/>
        <v>749.5173180999991</v>
      </c>
      <c r="D43" s="22">
        <f t="shared" si="25"/>
        <v>0.98930887699972925</v>
      </c>
      <c r="E43" s="22">
        <f t="shared" si="26"/>
        <v>1.0691123000270751E-2</v>
      </c>
      <c r="F43" s="22">
        <f t="shared" si="27"/>
        <v>2.1398589073463536E-2</v>
      </c>
      <c r="G43" s="22">
        <f t="shared" si="28"/>
        <v>3.2129533855089328E-2</v>
      </c>
      <c r="H43" s="22">
        <f t="shared" si="29"/>
        <v>4.2891457848345013E-2</v>
      </c>
      <c r="I43" s="22">
        <f t="shared" si="30"/>
        <v>5.3692243981685372E-2</v>
      </c>
      <c r="J43" s="22">
        <f t="shared" si="31"/>
        <v>6.4540171969828294E-2</v>
      </c>
      <c r="K43" s="22">
        <f t="shared" si="32"/>
        <v>7.5443933821586776E-2</v>
      </c>
      <c r="L43" s="22">
        <f t="shared" si="33"/>
        <v>0.95125853557666262</v>
      </c>
      <c r="M43" s="21">
        <f t="shared" si="34"/>
        <v>16425.734237612589</v>
      </c>
      <c r="N43" s="21">
        <f>SUM(M43:$M$121)</f>
        <v>292271.40943219536</v>
      </c>
      <c r="O43" s="23">
        <f t="shared" si="35"/>
        <v>0.97766016213930373</v>
      </c>
      <c r="Q43" s="75">
        <v>37</v>
      </c>
      <c r="R43" s="35">
        <v>98562.021749786902</v>
      </c>
      <c r="S43" s="41">
        <f t="shared" si="36"/>
        <v>73.921516312344465</v>
      </c>
      <c r="T43" s="37">
        <f t="shared" si="37"/>
        <v>0.99924999999999997</v>
      </c>
      <c r="U43" s="67">
        <f t="shared" si="38"/>
        <v>7.5000000000002842E-4</v>
      </c>
      <c r="V43" s="22">
        <f t="shared" si="39"/>
        <v>1.5563947500000371E-3</v>
      </c>
      <c r="W43" s="22">
        <f t="shared" si="40"/>
        <v>2.4240422429623459E-3</v>
      </c>
      <c r="X43" s="22">
        <f t="shared" si="41"/>
        <v>3.3597684913384868E-3</v>
      </c>
      <c r="Y43" s="22">
        <f t="shared" si="42"/>
        <v>4.3693650458568149E-3</v>
      </c>
      <c r="Z43" s="22">
        <f t="shared" si="43"/>
        <v>5.4585849604967072E-3</v>
      </c>
      <c r="AA43" s="22">
        <f t="shared" si="44"/>
        <v>6.6381110787335227E-3</v>
      </c>
      <c r="AB43" s="22">
        <f t="shared" si="45"/>
        <v>0.96081730769230755</v>
      </c>
      <c r="AC43" s="21">
        <f t="shared" si="46"/>
        <v>23092.771022148332</v>
      </c>
      <c r="AD43" s="21">
        <f>SUM(AC43:$AC$116)</f>
        <v>487410.80885028775</v>
      </c>
      <c r="AE43" s="37">
        <f t="shared" si="47"/>
        <v>0.98204126602564101</v>
      </c>
    </row>
    <row r="44" spans="1:31" x14ac:dyDescent="0.2">
      <c r="A44" s="75">
        <v>38</v>
      </c>
      <c r="B44" s="25">
        <v>69356.992361099998</v>
      </c>
      <c r="C44" s="21">
        <f t="shared" si="24"/>
        <v>750.66307389999565</v>
      </c>
      <c r="D44" s="22">
        <f t="shared" si="25"/>
        <v>0.98917682199955059</v>
      </c>
      <c r="E44" s="22">
        <f t="shared" si="26"/>
        <v>1.0823178000449416E-2</v>
      </c>
      <c r="F44" s="22">
        <f t="shared" si="27"/>
        <v>2.1670088435711513E-2</v>
      </c>
      <c r="G44" s="22">
        <f t="shared" si="28"/>
        <v>3.2548312864358414E-2</v>
      </c>
      <c r="H44" s="22">
        <f t="shared" si="29"/>
        <v>4.346581940295921E-2</v>
      </c>
      <c r="I44" s="22">
        <f t="shared" si="30"/>
        <v>5.4430977242279695E-2</v>
      </c>
      <c r="J44" s="22">
        <f t="shared" si="31"/>
        <v>6.5452572322702143E-2</v>
      </c>
      <c r="K44" s="22">
        <f t="shared" si="32"/>
        <v>7.6539820581628878E-2</v>
      </c>
      <c r="L44" s="22">
        <f t="shared" si="33"/>
        <v>0.95113155961495244</v>
      </c>
      <c r="M44" s="21">
        <f t="shared" si="34"/>
        <v>15625.1198966428</v>
      </c>
      <c r="N44" s="21">
        <f>SUM(M44:$M$121)</f>
        <v>275845.67519458273</v>
      </c>
      <c r="O44" s="23">
        <f t="shared" si="35"/>
        <v>0.97760196482351991</v>
      </c>
      <c r="Q44" s="75">
        <v>38</v>
      </c>
      <c r="R44" s="35">
        <v>98488.100233474557</v>
      </c>
      <c r="S44" s="41">
        <f t="shared" si="36"/>
        <v>79.47989688841335</v>
      </c>
      <c r="T44" s="37">
        <f t="shared" si="37"/>
        <v>0.999193</v>
      </c>
      <c r="U44" s="67">
        <f t="shared" si="38"/>
        <v>8.0700000000000216E-4</v>
      </c>
      <c r="V44" s="22">
        <f t="shared" si="39"/>
        <v>1.6752987170000528E-3</v>
      </c>
      <c r="W44" s="22">
        <f t="shared" si="40"/>
        <v>2.6117272868035461E-3</v>
      </c>
      <c r="X44" s="22">
        <f t="shared" si="41"/>
        <v>3.6220816070620682E-3</v>
      </c>
      <c r="Y44" s="22">
        <f t="shared" si="42"/>
        <v>4.7121190497840014E-3</v>
      </c>
      <c r="Z44" s="22">
        <f t="shared" si="43"/>
        <v>5.892530476590923E-3</v>
      </c>
      <c r="AA44" s="22">
        <f t="shared" si="44"/>
        <v>7.1709526823980196E-3</v>
      </c>
      <c r="AB44" s="22">
        <f t="shared" si="45"/>
        <v>0.96076250000000019</v>
      </c>
      <c r="AC44" s="21">
        <f t="shared" si="46"/>
        <v>22187.934080655497</v>
      </c>
      <c r="AD44" s="21">
        <f>SUM(AC44:$AC$116)</f>
        <v>464318.03782813944</v>
      </c>
      <c r="AE44" s="37">
        <f t="shared" si="47"/>
        <v>0.98201614583333341</v>
      </c>
    </row>
    <row r="45" spans="1:31" x14ac:dyDescent="0.2">
      <c r="A45" s="75">
        <v>39</v>
      </c>
      <c r="B45" s="25">
        <v>68606.329287200002</v>
      </c>
      <c r="C45" s="21">
        <f t="shared" si="24"/>
        <v>752.30908420000924</v>
      </c>
      <c r="D45" s="22">
        <f t="shared" si="25"/>
        <v>0.98903440699981648</v>
      </c>
      <c r="E45" s="22">
        <f t="shared" si="26"/>
        <v>1.0965593000183568E-2</v>
      </c>
      <c r="F45" s="22">
        <f t="shared" si="27"/>
        <v>2.1962842618969969E-2</v>
      </c>
      <c r="G45" s="22">
        <f t="shared" si="28"/>
        <v>3.2999804156879677E-2</v>
      </c>
      <c r="H45" s="22">
        <f t="shared" si="29"/>
        <v>4.4084938377023652E-2</v>
      </c>
      <c r="I45" s="22">
        <f t="shared" si="30"/>
        <v>5.5227127352037317E-2</v>
      </c>
      <c r="J45" s="22">
        <f t="shared" si="31"/>
        <v>6.6435687856431933E-2</v>
      </c>
      <c r="K45" s="22">
        <f t="shared" si="32"/>
        <v>7.772038640602244E-2</v>
      </c>
      <c r="L45" s="22">
        <f t="shared" si="33"/>
        <v>0.95099462211520791</v>
      </c>
      <c r="M45" s="21">
        <f t="shared" si="34"/>
        <v>14861.544656464492</v>
      </c>
      <c r="N45" s="21">
        <f>SUM(M45:$M$121)</f>
        <v>260220.55529794001</v>
      </c>
      <c r="O45" s="23">
        <f t="shared" si="35"/>
        <v>0.97753920180280363</v>
      </c>
      <c r="Q45" s="75">
        <v>39</v>
      </c>
      <c r="R45" s="35">
        <v>98408.620336586144</v>
      </c>
      <c r="S45" s="41">
        <f t="shared" si="36"/>
        <v>85.51709107249917</v>
      </c>
      <c r="T45" s="37">
        <f t="shared" si="37"/>
        <v>0.99913099999999999</v>
      </c>
      <c r="U45" s="67">
        <f t="shared" si="38"/>
        <v>8.6900000000000865E-4</v>
      </c>
      <c r="V45" s="22">
        <f t="shared" si="39"/>
        <v>1.8061848780000984E-3</v>
      </c>
      <c r="W45" s="22">
        <f t="shared" si="40"/>
        <v>2.8173552127187381E-3</v>
      </c>
      <c r="X45" s="22">
        <f t="shared" si="41"/>
        <v>3.9082730261160836E-3</v>
      </c>
      <c r="Y45" s="22">
        <f t="shared" si="42"/>
        <v>5.089637814307075E-3</v>
      </c>
      <c r="Z45" s="22">
        <f t="shared" si="43"/>
        <v>6.3690925400778685E-3</v>
      </c>
      <c r="AA45" s="22">
        <f t="shared" si="44"/>
        <v>7.757194917799348E-3</v>
      </c>
      <c r="AB45" s="22">
        <f t="shared" si="45"/>
        <v>0.96070288461538433</v>
      </c>
      <c r="AC45" s="21">
        <f t="shared" si="46"/>
        <v>21317.33501716578</v>
      </c>
      <c r="AD45" s="21">
        <f>SUM(AC45:$AC$116)</f>
        <v>442130.10374748398</v>
      </c>
      <c r="AE45" s="37">
        <f t="shared" si="47"/>
        <v>0.98198882211538452</v>
      </c>
    </row>
    <row r="46" spans="1:31" x14ac:dyDescent="0.2">
      <c r="A46" s="75">
        <v>40</v>
      </c>
      <c r="B46" s="25">
        <v>67854.020202999993</v>
      </c>
      <c r="C46" s="21">
        <f t="shared" si="24"/>
        <v>754.48092859999451</v>
      </c>
      <c r="D46" s="22">
        <f t="shared" si="25"/>
        <v>0.98888082200077754</v>
      </c>
      <c r="E46" s="22">
        <f t="shared" si="26"/>
        <v>1.111917799922247E-2</v>
      </c>
      <c r="F46" s="22">
        <f t="shared" si="27"/>
        <v>2.2278508210382408E-2</v>
      </c>
      <c r="G46" s="22">
        <f t="shared" si="28"/>
        <v>3.3486545202513096E-2</v>
      </c>
      <c r="H46" s="22">
        <f t="shared" si="29"/>
        <v>4.4752269525302736E-2</v>
      </c>
      <c r="I46" s="22">
        <f t="shared" si="30"/>
        <v>5.6085101249929173E-2</v>
      </c>
      <c r="J46" s="22">
        <f t="shared" si="31"/>
        <v>6.7494915175232387E-2</v>
      </c>
      <c r="K46" s="22">
        <f t="shared" si="32"/>
        <v>7.8992050116774334E-2</v>
      </c>
      <c r="L46" s="22">
        <f t="shared" si="33"/>
        <v>0.95084694423151706</v>
      </c>
      <c r="M46" s="21">
        <f t="shared" si="34"/>
        <v>14133.249044622737</v>
      </c>
      <c r="N46" s="21">
        <f>SUM(M46:$M$121)</f>
        <v>245359.01064147553</v>
      </c>
      <c r="O46" s="23">
        <f t="shared" si="35"/>
        <v>0.97747151610611194</v>
      </c>
      <c r="Q46" s="75">
        <v>40</v>
      </c>
      <c r="R46" s="35">
        <v>98323.103245513645</v>
      </c>
      <c r="S46" s="41">
        <f t="shared" si="36"/>
        <v>92.227070844295667</v>
      </c>
      <c r="T46" s="37">
        <f t="shared" si="37"/>
        <v>0.99906200000000001</v>
      </c>
      <c r="U46" s="67">
        <f t="shared" si="38"/>
        <v>9.3799999999999439E-4</v>
      </c>
      <c r="V46" s="22">
        <f t="shared" si="39"/>
        <v>1.9500498060000934E-3</v>
      </c>
      <c r="W46" s="22">
        <f t="shared" si="40"/>
        <v>3.0419164515123891E-3</v>
      </c>
      <c r="X46" s="22">
        <f t="shared" si="41"/>
        <v>4.2243087386008597E-3</v>
      </c>
      <c r="Y46" s="22">
        <f t="shared" si="42"/>
        <v>5.5048762775630122E-3</v>
      </c>
      <c r="Z46" s="22">
        <f t="shared" si="43"/>
        <v>6.894185965403225E-3</v>
      </c>
      <c r="AA46" s="22">
        <f t="shared" si="44"/>
        <v>8.4027136969218111E-3</v>
      </c>
      <c r="AB46" s="22">
        <f t="shared" si="45"/>
        <v>0.96063653846153862</v>
      </c>
      <c r="AC46" s="21">
        <f t="shared" si="46"/>
        <v>20479.625243303708</v>
      </c>
      <c r="AD46" s="21">
        <f>SUM(AC46:$AC$116)</f>
        <v>420812.76873031812</v>
      </c>
      <c r="AE46" s="37">
        <f t="shared" si="47"/>
        <v>0.98195841346153856</v>
      </c>
    </row>
    <row r="47" spans="1:31" x14ac:dyDescent="0.2">
      <c r="A47" s="75">
        <v>41</v>
      </c>
      <c r="B47" s="25">
        <v>67099.539274399998</v>
      </c>
      <c r="C47" s="21">
        <f t="shared" si="24"/>
        <v>757.20541759999469</v>
      </c>
      <c r="D47" s="22">
        <f t="shared" si="25"/>
        <v>0.98871519200000102</v>
      </c>
      <c r="E47" s="22">
        <f t="shared" si="26"/>
        <v>1.1284807999998977E-2</v>
      </c>
      <c r="F47" s="22">
        <f t="shared" si="27"/>
        <v>2.2618870449965141E-2</v>
      </c>
      <c r="G47" s="22">
        <f t="shared" si="28"/>
        <v>3.4011268878722196E-2</v>
      </c>
      <c r="H47" s="22">
        <f t="shared" si="29"/>
        <v>4.5471529278652896E-2</v>
      </c>
      <c r="I47" s="22">
        <f t="shared" si="30"/>
        <v>5.7009637482852905E-2</v>
      </c>
      <c r="J47" s="22">
        <f t="shared" si="31"/>
        <v>6.863604855863864E-2</v>
      </c>
      <c r="K47" s="22">
        <f t="shared" si="32"/>
        <v>8.0361699043100004E-2</v>
      </c>
      <c r="L47" s="22">
        <f t="shared" si="33"/>
        <v>0.95068768461538533</v>
      </c>
      <c r="M47" s="21">
        <f t="shared" si="34"/>
        <v>13438.556666142536</v>
      </c>
      <c r="N47" s="21">
        <f>SUM(M47:$M$121)</f>
        <v>231225.76159685283</v>
      </c>
      <c r="O47" s="23">
        <f t="shared" si="35"/>
        <v>0.97739852211538492</v>
      </c>
      <c r="Q47" s="75">
        <v>41</v>
      </c>
      <c r="R47" s="35">
        <v>98230.876174669349</v>
      </c>
      <c r="S47" s="41">
        <f t="shared" si="36"/>
        <v>99.507877564945375</v>
      </c>
      <c r="T47" s="37">
        <f t="shared" si="37"/>
        <v>0.99898699999999996</v>
      </c>
      <c r="U47" s="67">
        <f t="shared" si="38"/>
        <v>1.0130000000000416E-3</v>
      </c>
      <c r="V47" s="22">
        <f t="shared" si="39"/>
        <v>2.1058917780001139E-3</v>
      </c>
      <c r="W47" s="22">
        <f t="shared" si="40"/>
        <v>3.2893941903513703E-3</v>
      </c>
      <c r="X47" s="22">
        <f t="shared" si="41"/>
        <v>4.5711640294225711E-3</v>
      </c>
      <c r="Y47" s="22">
        <f t="shared" si="42"/>
        <v>5.9617781132734367E-3</v>
      </c>
      <c r="Z47" s="22">
        <f t="shared" si="43"/>
        <v>7.4717221723194071E-3</v>
      </c>
      <c r="AA47" s="22">
        <f t="shared" si="44"/>
        <v>9.1133639438464049E-3</v>
      </c>
      <c r="AB47" s="22">
        <f t="shared" si="45"/>
        <v>0.96056442307692269</v>
      </c>
      <c r="AC47" s="21">
        <f t="shared" si="46"/>
        <v>19673.476302716819</v>
      </c>
      <c r="AD47" s="21">
        <f>SUM(AC47:$AC$116)</f>
        <v>400333.14348701452</v>
      </c>
      <c r="AE47" s="37">
        <f t="shared" si="47"/>
        <v>0.98192536057692292</v>
      </c>
    </row>
    <row r="48" spans="1:31" x14ac:dyDescent="0.2">
      <c r="A48" s="75">
        <v>42</v>
      </c>
      <c r="B48" s="25">
        <v>66342.333856800004</v>
      </c>
      <c r="C48" s="21">
        <f t="shared" si="24"/>
        <v>760.51036850000673</v>
      </c>
      <c r="D48" s="22">
        <f t="shared" si="25"/>
        <v>0.98853657499988512</v>
      </c>
      <c r="E48" s="22">
        <f t="shared" si="26"/>
        <v>1.1463425000114847E-2</v>
      </c>
      <c r="F48" s="22">
        <f t="shared" si="27"/>
        <v>2.298585180303692E-2</v>
      </c>
      <c r="G48" s="22">
        <f t="shared" si="28"/>
        <v>3.4576915127095452E-2</v>
      </c>
      <c r="H48" s="22">
        <f t="shared" si="29"/>
        <v>4.6246714779774399E-2</v>
      </c>
      <c r="I48" s="22">
        <f t="shared" si="30"/>
        <v>5.800582515843411E-2</v>
      </c>
      <c r="J48" s="22">
        <f t="shared" si="31"/>
        <v>6.9865307625515835E-2</v>
      </c>
      <c r="K48" s="22">
        <f t="shared" si="32"/>
        <v>8.1836706637710685E-2</v>
      </c>
      <c r="L48" s="22">
        <f t="shared" si="33"/>
        <v>0.9505159374998895</v>
      </c>
      <c r="M48" s="21">
        <f t="shared" si="34"/>
        <v>12775.8703215077</v>
      </c>
      <c r="N48" s="21">
        <f>SUM(M48:$M$121)</f>
        <v>217787.20493071029</v>
      </c>
      <c r="O48" s="23">
        <f t="shared" si="35"/>
        <v>0.97731980468744939</v>
      </c>
      <c r="Q48" s="75">
        <v>42</v>
      </c>
      <c r="R48" s="35">
        <v>98131.368297104404</v>
      </c>
      <c r="S48" s="41">
        <f t="shared" si="36"/>
        <v>107.35571691703808</v>
      </c>
      <c r="T48" s="37">
        <f t="shared" si="37"/>
        <v>0.99890599999999996</v>
      </c>
      <c r="U48" s="67">
        <f t="shared" si="38"/>
        <v>1.0940000000000394E-3</v>
      </c>
      <c r="V48" s="22">
        <f t="shared" si="39"/>
        <v>2.2787025160000245E-3</v>
      </c>
      <c r="W48" s="22">
        <f t="shared" si="40"/>
        <v>3.5617721045644412E-3</v>
      </c>
      <c r="X48" s="22">
        <f t="shared" si="41"/>
        <v>4.9537963089343329E-3</v>
      </c>
      <c r="Y48" s="22">
        <f t="shared" si="42"/>
        <v>6.4652714923410948E-3</v>
      </c>
      <c r="Z48" s="22">
        <f t="shared" si="43"/>
        <v>8.1085779332927769E-3</v>
      </c>
      <c r="AA48" s="22">
        <f t="shared" si="44"/>
        <v>9.8959662758568885E-3</v>
      </c>
      <c r="AB48" s="22">
        <f t="shared" si="45"/>
        <v>0.96048653846153831</v>
      </c>
      <c r="AC48" s="21">
        <f t="shared" si="46"/>
        <v>18897.641414636691</v>
      </c>
      <c r="AD48" s="21">
        <f>SUM(AC48:$AC$116)</f>
        <v>380659.66718429769</v>
      </c>
      <c r="AE48" s="37">
        <f t="shared" si="47"/>
        <v>0.98188966346153839</v>
      </c>
    </row>
    <row r="49" spans="1:31" x14ac:dyDescent="0.2">
      <c r="A49" s="75">
        <v>43</v>
      </c>
      <c r="B49" s="25">
        <v>65581.823488299997</v>
      </c>
      <c r="C49" s="21">
        <f t="shared" si="24"/>
        <v>764.42468579999695</v>
      </c>
      <c r="D49" s="22">
        <f t="shared" si="25"/>
        <v>0.98834395499941574</v>
      </c>
      <c r="E49" s="22">
        <f t="shared" si="26"/>
        <v>1.1656045000584236E-2</v>
      </c>
      <c r="F49" s="22">
        <f t="shared" si="27"/>
        <v>2.3381522456043968E-2</v>
      </c>
      <c r="G49" s="22">
        <f t="shared" si="28"/>
        <v>3.5186649294856487E-2</v>
      </c>
      <c r="H49" s="22">
        <f t="shared" si="29"/>
        <v>4.7082122538890048E-2</v>
      </c>
      <c r="I49" s="22">
        <f t="shared" si="30"/>
        <v>5.9079131822115716E-2</v>
      </c>
      <c r="J49" s="22">
        <f t="shared" si="31"/>
        <v>7.1189355474888749E-2</v>
      </c>
      <c r="K49" s="22">
        <f t="shared" si="32"/>
        <v>8.3425005348868819E-2</v>
      </c>
      <c r="L49" s="22">
        <f t="shared" si="33"/>
        <v>0.95033072596097667</v>
      </c>
      <c r="M49" s="21">
        <f t="shared" si="34"/>
        <v>12143.668356024906</v>
      </c>
      <c r="N49" s="21">
        <f>SUM(M49:$M$121)</f>
        <v>205011.3346092026</v>
      </c>
      <c r="O49" s="23">
        <f t="shared" si="35"/>
        <v>0.97723491606544766</v>
      </c>
      <c r="Q49" s="75">
        <v>43</v>
      </c>
      <c r="R49" s="35">
        <v>98024.012580187366</v>
      </c>
      <c r="S49" s="41">
        <f t="shared" si="36"/>
        <v>116.25647892009874</v>
      </c>
      <c r="T49" s="37">
        <f t="shared" si="37"/>
        <v>0.99881400000000009</v>
      </c>
      <c r="U49" s="67">
        <f t="shared" si="38"/>
        <v>1.1859999999999093E-3</v>
      </c>
      <c r="V49" s="22">
        <f t="shared" si="39"/>
        <v>2.4704748039999576E-3</v>
      </c>
      <c r="W49" s="22">
        <f t="shared" si="40"/>
        <v>3.8640235506987378E-3</v>
      </c>
      <c r="X49" s="22">
        <f t="shared" si="41"/>
        <v>5.3771540989252598E-3</v>
      </c>
      <c r="Y49" s="22">
        <f t="shared" si="42"/>
        <v>7.0222602860456514E-3</v>
      </c>
      <c r="Z49" s="22">
        <f t="shared" si="43"/>
        <v>8.8116061730101024E-3</v>
      </c>
      <c r="AA49" s="22">
        <f t="shared" si="44"/>
        <v>1.076127374366786E-2</v>
      </c>
      <c r="AB49" s="22">
        <f t="shared" si="45"/>
        <v>0.96039807692307699</v>
      </c>
      <c r="AC49" s="21">
        <f t="shared" si="46"/>
        <v>18150.930187431804</v>
      </c>
      <c r="AD49" s="21">
        <f>SUM(AC49:$AC$116)</f>
        <v>361762.02576966106</v>
      </c>
      <c r="AE49" s="37">
        <f t="shared" si="47"/>
        <v>0.98184911858974366</v>
      </c>
    </row>
    <row r="50" spans="1:31" x14ac:dyDescent="0.2">
      <c r="A50" s="75">
        <v>44</v>
      </c>
      <c r="B50" s="25">
        <v>64817.3988025</v>
      </c>
      <c r="C50" s="21">
        <f t="shared" si="24"/>
        <v>768.97819280000112</v>
      </c>
      <c r="D50" s="22">
        <f t="shared" si="25"/>
        <v>0.98813623800080141</v>
      </c>
      <c r="E50" s="22">
        <f t="shared" si="26"/>
        <v>1.1863761999198611E-2</v>
      </c>
      <c r="F50" s="22">
        <f t="shared" si="27"/>
        <v>2.3808112727604185E-2</v>
      </c>
      <c r="G50" s="22">
        <f t="shared" si="28"/>
        <v>3.5843875362526756E-2</v>
      </c>
      <c r="H50" s="22">
        <f t="shared" si="29"/>
        <v>4.7982371503005265E-2</v>
      </c>
      <c r="I50" s="22">
        <f t="shared" si="30"/>
        <v>6.0235417207908856E-2</v>
      </c>
      <c r="J50" s="22">
        <f t="shared" si="31"/>
        <v>7.2615368349500359E-2</v>
      </c>
      <c r="K50" s="22">
        <f t="shared" si="32"/>
        <v>8.513506180360883E-2</v>
      </c>
      <c r="L50" s="22">
        <f t="shared" si="33"/>
        <v>0.95013099807769352</v>
      </c>
      <c r="M50" s="21">
        <f t="shared" si="34"/>
        <v>11540.501164610489</v>
      </c>
      <c r="N50" s="21">
        <f>SUM(M50:$M$121)</f>
        <v>192867.66625317771</v>
      </c>
      <c r="O50" s="23">
        <f t="shared" si="35"/>
        <v>0.97714337411894281</v>
      </c>
      <c r="Q50" s="75">
        <v>44</v>
      </c>
      <c r="R50" s="35">
        <v>97907.756101267267</v>
      </c>
      <c r="S50" s="41">
        <f t="shared" si="36"/>
        <v>125.90937434622901</v>
      </c>
      <c r="T50" s="37">
        <f t="shared" si="37"/>
        <v>0.99871399999999999</v>
      </c>
      <c r="U50" s="67">
        <f t="shared" si="38"/>
        <v>1.2860000000000094E-3</v>
      </c>
      <c r="V50" s="22">
        <f t="shared" si="39"/>
        <v>2.6812034579999614E-3</v>
      </c>
      <c r="W50" s="22">
        <f t="shared" si="40"/>
        <v>4.196130709947293E-3</v>
      </c>
      <c r="X50" s="22">
        <f t="shared" si="41"/>
        <v>5.8431903097530529E-3</v>
      </c>
      <c r="Y50" s="22">
        <f t="shared" si="42"/>
        <v>7.6346608808147837E-3</v>
      </c>
      <c r="Z50" s="22">
        <f t="shared" si="43"/>
        <v>9.5866435028622889E-3</v>
      </c>
      <c r="AA50" s="22">
        <f t="shared" si="44"/>
        <v>1.1717022632687686E-2</v>
      </c>
      <c r="AB50" s="22">
        <f t="shared" si="45"/>
        <v>0.96030192307692286</v>
      </c>
      <c r="AC50" s="21">
        <f t="shared" si="46"/>
        <v>17432.11844637453</v>
      </c>
      <c r="AD50" s="21">
        <f>SUM(AC50:$AC$116)</f>
        <v>343611.09558222926</v>
      </c>
      <c r="AE50" s="37">
        <f t="shared" si="47"/>
        <v>0.98180504807692293</v>
      </c>
    </row>
    <row r="51" spans="1:31" x14ac:dyDescent="0.2">
      <c r="A51" s="75">
        <v>45</v>
      </c>
      <c r="B51" s="25">
        <v>64048.420609699999</v>
      </c>
      <c r="C51" s="21">
        <f t="shared" si="24"/>
        <v>774.20174459999544</v>
      </c>
      <c r="D51" s="22">
        <f t="shared" si="25"/>
        <v>0.98791224299943559</v>
      </c>
      <c r="E51" s="22">
        <f t="shared" si="26"/>
        <v>1.2087757000564418E-2</v>
      </c>
      <c r="F51" s="22">
        <f t="shared" si="27"/>
        <v>2.4268023417342469E-2</v>
      </c>
      <c r="G51" s="22">
        <f t="shared" si="28"/>
        <v>3.6552256778763496E-2</v>
      </c>
      <c r="H51" s="22">
        <f t="shared" si="29"/>
        <v>4.8952415009670978E-2</v>
      </c>
      <c r="I51" s="22">
        <f t="shared" si="30"/>
        <v>6.1481002329410048E-2</v>
      </c>
      <c r="J51" s="22">
        <f t="shared" si="31"/>
        <v>7.41510097359174E-2</v>
      </c>
      <c r="K51" s="22">
        <f t="shared" si="32"/>
        <v>8.6975949573319042E-2</v>
      </c>
      <c r="L51" s="22">
        <f t="shared" si="33"/>
        <v>0.94991561826868787</v>
      </c>
      <c r="M51" s="21">
        <f t="shared" si="34"/>
        <v>10964.987889848147</v>
      </c>
      <c r="N51" s="21">
        <f>SUM(M51:$M$121)</f>
        <v>181327.16508856721</v>
      </c>
      <c r="O51" s="23">
        <f t="shared" si="35"/>
        <v>0.97704465837314858</v>
      </c>
      <c r="Q51" s="75">
        <v>45</v>
      </c>
      <c r="R51" s="35">
        <v>97781.846726921038</v>
      </c>
      <c r="S51" s="41">
        <f t="shared" si="36"/>
        <v>136.60123987750558</v>
      </c>
      <c r="T51" s="37">
        <f t="shared" si="37"/>
        <v>0.99860300000000002</v>
      </c>
      <c r="U51" s="67">
        <f t="shared" si="38"/>
        <v>1.3969999999999816E-3</v>
      </c>
      <c r="V51" s="22">
        <f t="shared" si="39"/>
        <v>2.9138779570000014E-3</v>
      </c>
      <c r="W51" s="22">
        <f t="shared" si="40"/>
        <v>4.5630584028591367E-3</v>
      </c>
      <c r="X51" s="22">
        <f t="shared" si="41"/>
        <v>6.3568357716170905E-3</v>
      </c>
      <c r="Y51" s="22">
        <f t="shared" si="42"/>
        <v>8.3113318756543875E-3</v>
      </c>
      <c r="Z51" s="22">
        <f t="shared" si="43"/>
        <v>1.0444454200789908E-2</v>
      </c>
      <c r="AA51" s="22">
        <f t="shared" si="44"/>
        <v>1.274418128922729E-2</v>
      </c>
      <c r="AB51" s="22">
        <f t="shared" si="45"/>
        <v>0.96019519230769224</v>
      </c>
      <c r="AC51" s="21">
        <f t="shared" si="46"/>
        <v>16740.096867358163</v>
      </c>
      <c r="AD51" s="21">
        <f>SUM(AC51:$AC$116)</f>
        <v>326178.97713585477</v>
      </c>
      <c r="AE51" s="37">
        <f t="shared" si="47"/>
        <v>0.98175612980769222</v>
      </c>
    </row>
    <row r="52" spans="1:31" x14ac:dyDescent="0.2">
      <c r="A52" s="75">
        <v>46</v>
      </c>
      <c r="B52" s="25">
        <v>63274.218865100003</v>
      </c>
      <c r="C52" s="21">
        <f t="shared" si="24"/>
        <v>780.12682660000428</v>
      </c>
      <c r="D52" s="22">
        <f t="shared" si="25"/>
        <v>0.98767070000084511</v>
      </c>
      <c r="E52" s="22">
        <f t="shared" si="26"/>
        <v>1.2329299999154898E-2</v>
      </c>
      <c r="F52" s="22">
        <f t="shared" si="27"/>
        <v>2.4763839047000306E-2</v>
      </c>
      <c r="G52" s="22">
        <f t="shared" si="28"/>
        <v>3.73157213814665E-2</v>
      </c>
      <c r="H52" s="22">
        <f t="shared" si="29"/>
        <v>4.9997604219258418E-2</v>
      </c>
      <c r="I52" s="22">
        <f t="shared" si="30"/>
        <v>6.2822637511729312E-2</v>
      </c>
      <c r="J52" s="22">
        <f t="shared" si="31"/>
        <v>7.5804498935435727E-2</v>
      </c>
      <c r="K52" s="22">
        <f t="shared" si="32"/>
        <v>8.8957374819598395E-2</v>
      </c>
      <c r="L52" s="22">
        <f t="shared" si="33"/>
        <v>0.94968336538542808</v>
      </c>
      <c r="M52" s="21">
        <f t="shared" si="34"/>
        <v>10415.813250693778</v>
      </c>
      <c r="N52" s="21">
        <f>SUM(M52:$M$121)</f>
        <v>170362.17719871909</v>
      </c>
      <c r="O52" s="23">
        <f t="shared" si="35"/>
        <v>0.97693820913498786</v>
      </c>
      <c r="Q52" s="75">
        <v>46</v>
      </c>
      <c r="R52" s="35">
        <v>97645.245487043532</v>
      </c>
      <c r="S52" s="41">
        <f t="shared" si="36"/>
        <v>148.32312789482239</v>
      </c>
      <c r="T52" s="37">
        <f t="shared" si="37"/>
        <v>0.99848099999999995</v>
      </c>
      <c r="U52" s="67">
        <f t="shared" si="38"/>
        <v>1.5190000000000481E-3</v>
      </c>
      <c r="V52" s="22">
        <f t="shared" si="39"/>
        <v>3.1704875740000468E-3</v>
      </c>
      <c r="W52" s="22">
        <f t="shared" si="40"/>
        <v>4.9667743553916044E-3</v>
      </c>
      <c r="X52" s="22">
        <f t="shared" si="41"/>
        <v>6.9240047102346177E-3</v>
      </c>
      <c r="Y52" s="22">
        <f t="shared" si="42"/>
        <v>9.060111176102956E-3</v>
      </c>
      <c r="Z52" s="22">
        <f t="shared" si="43"/>
        <v>1.136305547772971E-2</v>
      </c>
      <c r="AA52" s="22">
        <f t="shared" si="44"/>
        <v>1.38544205779258E-2</v>
      </c>
      <c r="AB52" s="22">
        <f t="shared" si="45"/>
        <v>0.96007788461538457</v>
      </c>
      <c r="AC52" s="21">
        <f t="shared" si="46"/>
        <v>16073.760530802367</v>
      </c>
      <c r="AD52" s="21">
        <f>SUM(AC52:$AC$116)</f>
        <v>309438.88026849658</v>
      </c>
      <c r="AE52" s="37">
        <f t="shared" si="47"/>
        <v>0.98170236378205122</v>
      </c>
    </row>
    <row r="53" spans="1:31" x14ac:dyDescent="0.2">
      <c r="A53" s="75">
        <v>47</v>
      </c>
      <c r="B53" s="25">
        <v>62494.092038499999</v>
      </c>
      <c r="C53" s="21">
        <f t="shared" si="24"/>
        <v>786.78574520000257</v>
      </c>
      <c r="D53" s="22">
        <f t="shared" si="25"/>
        <v>0.98741023799953287</v>
      </c>
      <c r="E53" s="22">
        <f t="shared" si="26"/>
        <v>1.2589762000467127E-2</v>
      </c>
      <c r="F53" s="22">
        <f t="shared" si="27"/>
        <v>2.5298332108353746E-2</v>
      </c>
      <c r="G53" s="22">
        <f t="shared" si="28"/>
        <v>3.8138525543049209E-2</v>
      </c>
      <c r="H53" s="22">
        <f t="shared" si="29"/>
        <v>5.1123656409500867E-2</v>
      </c>
      <c r="I53" s="22">
        <f t="shared" si="30"/>
        <v>6.4267573125563526E-2</v>
      </c>
      <c r="J53" s="22">
        <f t="shared" si="31"/>
        <v>7.7584639111373782E-2</v>
      </c>
      <c r="K53" s="22">
        <f t="shared" si="32"/>
        <v>9.1089716875845536E-2</v>
      </c>
      <c r="L53" s="22">
        <f t="shared" si="33"/>
        <v>0.94943292115339672</v>
      </c>
      <c r="M53" s="21">
        <f t="shared" si="34"/>
        <v>9891.724581145003</v>
      </c>
      <c r="N53" s="21">
        <f>SUM(M53:$M$121)</f>
        <v>159946.36394802525</v>
      </c>
      <c r="O53" s="23">
        <f t="shared" si="35"/>
        <v>0.97682342219530682</v>
      </c>
      <c r="Q53" s="75">
        <v>47</v>
      </c>
      <c r="R53" s="35">
        <v>97496.92235914871</v>
      </c>
      <c r="S53" s="41">
        <f t="shared" si="36"/>
        <v>161.25990958203329</v>
      </c>
      <c r="T53" s="37">
        <f t="shared" si="37"/>
        <v>0.99834599999999996</v>
      </c>
      <c r="U53" s="67">
        <f t="shared" si="38"/>
        <v>1.6540000000000443E-3</v>
      </c>
      <c r="V53" s="22">
        <f t="shared" si="39"/>
        <v>3.4530194919999186E-3</v>
      </c>
      <c r="W53" s="22">
        <f t="shared" si="40"/>
        <v>5.4132274026592233E-3</v>
      </c>
      <c r="X53" s="22">
        <f t="shared" si="41"/>
        <v>7.5525835505161568E-3</v>
      </c>
      <c r="Y53" s="22">
        <f t="shared" si="42"/>
        <v>9.8590313463447748E-3</v>
      </c>
      <c r="Z53" s="22">
        <f t="shared" si="43"/>
        <v>1.2354186587351955E-2</v>
      </c>
      <c r="AA53" s="22">
        <f t="shared" si="44"/>
        <v>1.5058360824475737E-2</v>
      </c>
      <c r="AB53" s="22">
        <f t="shared" si="45"/>
        <v>0.95994807692307671</v>
      </c>
      <c r="AC53" s="21">
        <f t="shared" si="46"/>
        <v>15432.062008226998</v>
      </c>
      <c r="AD53" s="21">
        <f>SUM(AC53:$AC$116)</f>
        <v>293365.11973769421</v>
      </c>
      <c r="AE53" s="37">
        <f t="shared" si="47"/>
        <v>0.98164286858974348</v>
      </c>
    </row>
    <row r="54" spans="1:31" x14ac:dyDescent="0.2">
      <c r="A54" s="75">
        <v>48</v>
      </c>
      <c r="B54" s="25">
        <v>61707.306293299996</v>
      </c>
      <c r="C54" s="21">
        <f t="shared" si="24"/>
        <v>794.21054999999615</v>
      </c>
      <c r="D54" s="22">
        <f t="shared" si="25"/>
        <v>0.98712939200059957</v>
      </c>
      <c r="E54" s="22">
        <f t="shared" si="26"/>
        <v>1.2870607999400378E-2</v>
      </c>
      <c r="F54" s="22">
        <f t="shared" si="27"/>
        <v>2.5874517560546265E-2</v>
      </c>
      <c r="G54" s="22">
        <f t="shared" si="28"/>
        <v>3.9025212547018344E-2</v>
      </c>
      <c r="H54" s="22">
        <f t="shared" si="29"/>
        <v>5.2336717947946615E-2</v>
      </c>
      <c r="I54" s="22">
        <f t="shared" si="30"/>
        <v>6.5823580321168806E-2</v>
      </c>
      <c r="J54" s="22">
        <f t="shared" si="31"/>
        <v>7.9500851676824053E-2</v>
      </c>
      <c r="K54" s="22">
        <f t="shared" si="32"/>
        <v>9.3384062843554522E-2</v>
      </c>
      <c r="L54" s="22">
        <f t="shared" si="33"/>
        <v>0.94916287692365342</v>
      </c>
      <c r="M54" s="21">
        <f t="shared" si="34"/>
        <v>9391.52896432136</v>
      </c>
      <c r="N54" s="21">
        <f>SUM(M54:$M$121)</f>
        <v>150054.63936688026</v>
      </c>
      <c r="O54" s="23">
        <f t="shared" si="35"/>
        <v>0.97669965192334118</v>
      </c>
      <c r="Q54" s="75">
        <v>48</v>
      </c>
      <c r="R54" s="35">
        <v>97335.662449566677</v>
      </c>
      <c r="S54" s="41">
        <f t="shared" si="36"/>
        <v>175.39886373410991</v>
      </c>
      <c r="T54" s="37">
        <f t="shared" si="37"/>
        <v>0.99819800000000014</v>
      </c>
      <c r="U54" s="67">
        <f t="shared" si="38"/>
        <v>1.8019999999998593E-3</v>
      </c>
      <c r="V54" s="22">
        <f t="shared" si="39"/>
        <v>3.7654554659999739E-3</v>
      </c>
      <c r="W54" s="22">
        <f t="shared" si="40"/>
        <v>5.9083559712926614E-3</v>
      </c>
      <c r="X54" s="22">
        <f t="shared" si="41"/>
        <v>8.2186249520153944E-3</v>
      </c>
      <c r="Y54" s="22">
        <f t="shared" si="42"/>
        <v>1.0717914017136284E-2</v>
      </c>
      <c r="Z54" s="22">
        <f t="shared" si="43"/>
        <v>1.3426568368557318E-2</v>
      </c>
      <c r="AA54" s="22">
        <f t="shared" si="44"/>
        <v>1.6368530341682352E-2</v>
      </c>
      <c r="AB54" s="22">
        <f t="shared" si="45"/>
        <v>0.95980576923076921</v>
      </c>
      <c r="AC54" s="21">
        <f t="shared" si="46"/>
        <v>14813.97824775518</v>
      </c>
      <c r="AD54" s="21">
        <f>SUM(AC54:$AC$116)</f>
        <v>277933.05772946723</v>
      </c>
      <c r="AE54" s="37">
        <f t="shared" si="47"/>
        <v>0.98157764423076921</v>
      </c>
    </row>
    <row r="55" spans="1:31" x14ac:dyDescent="0.2">
      <c r="A55" s="75">
        <v>49</v>
      </c>
      <c r="B55" s="25">
        <v>60913.0957433</v>
      </c>
      <c r="C55" s="21">
        <f t="shared" si="24"/>
        <v>802.43623030000163</v>
      </c>
      <c r="D55" s="22">
        <f t="shared" si="25"/>
        <v>0.9868265399991879</v>
      </c>
      <c r="E55" s="22">
        <f t="shared" si="26"/>
        <v>1.3173460000812121E-2</v>
      </c>
      <c r="F55" s="22">
        <f t="shared" si="27"/>
        <v>2.6495619277034029E-2</v>
      </c>
      <c r="G55" s="22">
        <f t="shared" si="28"/>
        <v>3.9980685681500067E-2</v>
      </c>
      <c r="H55" s="22">
        <f t="shared" si="29"/>
        <v>5.3643395436184384E-2</v>
      </c>
      <c r="I55" s="22">
        <f t="shared" si="30"/>
        <v>6.749899680566214E-2</v>
      </c>
      <c r="J55" s="22">
        <f t="shared" si="31"/>
        <v>8.1563223116048439E-2</v>
      </c>
      <c r="K55" s="22">
        <f t="shared" si="32"/>
        <v>9.5852258816483044E-2</v>
      </c>
      <c r="L55" s="22">
        <f t="shared" si="33"/>
        <v>0.94887167307614206</v>
      </c>
      <c r="M55" s="21">
        <f t="shared" si="34"/>
        <v>8914.0906504870818</v>
      </c>
      <c r="N55" s="21">
        <f>SUM(M55:$M$121)</f>
        <v>140663.11040255893</v>
      </c>
      <c r="O55" s="23">
        <f t="shared" si="35"/>
        <v>0.97656618349323177</v>
      </c>
      <c r="Q55" s="75">
        <v>49</v>
      </c>
      <c r="R55" s="35">
        <v>97160.263585832567</v>
      </c>
      <c r="S55" s="41">
        <f t="shared" si="36"/>
        <v>191.11423847333936</v>
      </c>
      <c r="T55" s="37">
        <f t="shared" si="37"/>
        <v>0.99803299999999995</v>
      </c>
      <c r="U55" s="67">
        <f t="shared" si="38"/>
        <v>1.967000000000052E-3</v>
      </c>
      <c r="V55" s="22">
        <f t="shared" si="39"/>
        <v>4.1137689830001217E-3</v>
      </c>
      <c r="W55" s="22">
        <f t="shared" si="40"/>
        <v>6.4282085838836475E-3</v>
      </c>
      <c r="X55" s="22">
        <f t="shared" si="41"/>
        <v>8.9320094982522288E-3</v>
      </c>
      <c r="Y55" s="22">
        <f t="shared" si="42"/>
        <v>1.1645553656245967E-2</v>
      </c>
      <c r="Z55" s="22">
        <f t="shared" si="43"/>
        <v>1.4592826615243113E-2</v>
      </c>
      <c r="AA55" s="22">
        <f t="shared" si="44"/>
        <v>1.7801312371783919E-2</v>
      </c>
      <c r="AB55" s="22">
        <f t="shared" si="45"/>
        <v>0.95964711538461522</v>
      </c>
      <c r="AC55" s="21">
        <f t="shared" si="46"/>
        <v>14218.541787454544</v>
      </c>
      <c r="AD55" s="21">
        <f>SUM(AC55:$AC$116)</f>
        <v>263119.0794817119</v>
      </c>
      <c r="AE55" s="37">
        <f t="shared" si="47"/>
        <v>0.9815049278846153</v>
      </c>
    </row>
    <row r="56" spans="1:31" x14ac:dyDescent="0.2">
      <c r="A56" s="75">
        <v>50</v>
      </c>
      <c r="B56" s="25">
        <v>60110.659512999999</v>
      </c>
      <c r="C56" s="21">
        <f t="shared" si="24"/>
        <v>811.49396349999734</v>
      </c>
      <c r="D56" s="22">
        <f t="shared" si="25"/>
        <v>0.98649999900060159</v>
      </c>
      <c r="E56" s="22">
        <f t="shared" si="26"/>
        <v>1.3500000999398408E-2</v>
      </c>
      <c r="F56" s="22">
        <f t="shared" si="27"/>
        <v>2.7165083825886976E-2</v>
      </c>
      <c r="G56" s="22">
        <f t="shared" si="28"/>
        <v>4.101018141993381E-2</v>
      </c>
      <c r="H56" s="22">
        <f t="shared" si="29"/>
        <v>5.5050745600026853E-2</v>
      </c>
      <c r="I56" s="22">
        <f t="shared" si="30"/>
        <v>6.930271972143412E-2</v>
      </c>
      <c r="J56" s="22">
        <f t="shared" si="31"/>
        <v>8.3782504284632409E-2</v>
      </c>
      <c r="K56" s="22">
        <f t="shared" si="32"/>
        <v>9.8506908304997171E-2</v>
      </c>
      <c r="L56" s="22">
        <f t="shared" si="33"/>
        <v>0.94855769134673218</v>
      </c>
      <c r="M56" s="21">
        <f t="shared" si="34"/>
        <v>8458.3281094800732</v>
      </c>
      <c r="N56" s="21">
        <f>SUM(M56:$M$121)</f>
        <v>131749.01975207182</v>
      </c>
      <c r="O56" s="23">
        <f t="shared" si="35"/>
        <v>0.97642227520058555</v>
      </c>
      <c r="Q56" s="75">
        <v>50</v>
      </c>
      <c r="R56" s="35">
        <v>96969.149347359227</v>
      </c>
      <c r="S56" s="41">
        <f t="shared" si="36"/>
        <v>208.58064024617488</v>
      </c>
      <c r="T56" s="37">
        <f t="shared" si="37"/>
        <v>0.99784899999999999</v>
      </c>
      <c r="U56" s="67">
        <f t="shared" si="38"/>
        <v>2.151000000000014E-3</v>
      </c>
      <c r="V56" s="22">
        <f t="shared" si="39"/>
        <v>4.4700010760000712E-3</v>
      </c>
      <c r="W56" s="22">
        <f t="shared" si="40"/>
        <v>6.9787366732885197E-3</v>
      </c>
      <c r="X56" s="22">
        <f t="shared" si="41"/>
        <v>9.6976288922770073E-3</v>
      </c>
      <c r="Y56" s="22">
        <f t="shared" si="42"/>
        <v>1.265071056292031E-2</v>
      </c>
      <c r="Z56" s="22">
        <f t="shared" si="43"/>
        <v>1.5865519849327478E-2</v>
      </c>
      <c r="AA56" s="22">
        <f t="shared" si="44"/>
        <v>1.9382816481385998E-2</v>
      </c>
      <c r="AB56" s="22">
        <f t="shared" si="45"/>
        <v>0.95947019230769215</v>
      </c>
      <c r="AC56" s="21">
        <f t="shared" si="46"/>
        <v>13644.782611306364</v>
      </c>
      <c r="AD56" s="21">
        <f>SUM(AC56:$AC$116)</f>
        <v>248900.53769425739</v>
      </c>
      <c r="AE56" s="37">
        <f t="shared" si="47"/>
        <v>0.98142383814102552</v>
      </c>
    </row>
    <row r="57" spans="1:31" x14ac:dyDescent="0.2">
      <c r="A57" s="75">
        <v>51</v>
      </c>
      <c r="B57" s="25">
        <v>59299.165549500001</v>
      </c>
      <c r="C57" s="21">
        <f t="shared" si="24"/>
        <v>821.41714099999808</v>
      </c>
      <c r="D57" s="22">
        <f t="shared" si="25"/>
        <v>0.98614791399864943</v>
      </c>
      <c r="E57" s="22">
        <f t="shared" si="26"/>
        <v>1.3852086001350555E-2</v>
      </c>
      <c r="F57" s="22">
        <f t="shared" si="27"/>
        <v>2.7886650226462518E-2</v>
      </c>
      <c r="G57" s="22">
        <f t="shared" si="28"/>
        <v>4.2119355948020742E-2</v>
      </c>
      <c r="H57" s="22">
        <f t="shared" si="29"/>
        <v>5.6566364702045673E-2</v>
      </c>
      <c r="I57" s="22">
        <f t="shared" si="30"/>
        <v>7.1244301425682152E-2</v>
      </c>
      <c r="J57" s="22">
        <f t="shared" si="31"/>
        <v>8.617020516139598E-2</v>
      </c>
      <c r="K57" s="22">
        <f t="shared" si="32"/>
        <v>0.10136147133272236</v>
      </c>
      <c r="L57" s="22">
        <f t="shared" si="33"/>
        <v>0.94821914807562424</v>
      </c>
      <c r="M57" s="21">
        <f t="shared" si="34"/>
        <v>8023.2121841815879</v>
      </c>
      <c r="N57" s="21">
        <f>SUM(M57:$M$121)</f>
        <v>123290.69164259172</v>
      </c>
      <c r="O57" s="23">
        <f t="shared" si="35"/>
        <v>0.97626710953466111</v>
      </c>
      <c r="Q57" s="75">
        <v>51</v>
      </c>
      <c r="R57" s="35">
        <v>96760.568707113052</v>
      </c>
      <c r="S57" s="41">
        <f t="shared" si="36"/>
        <v>224.87156167533249</v>
      </c>
      <c r="T57" s="37">
        <f t="shared" si="37"/>
        <v>0.99767600000000001</v>
      </c>
      <c r="U57" s="67">
        <f t="shared" si="38"/>
        <v>2.3239999999999927E-3</v>
      </c>
      <c r="V57" s="22">
        <f t="shared" si="39"/>
        <v>4.8381435199999863E-3</v>
      </c>
      <c r="W57" s="22">
        <f t="shared" si="40"/>
        <v>7.5628966830421787E-3</v>
      </c>
      <c r="X57" s="22">
        <f t="shared" si="41"/>
        <v>1.0522344125133419E-2</v>
      </c>
      <c r="Y57" s="22">
        <f t="shared" si="42"/>
        <v>1.3744083372662022E-2</v>
      </c>
      <c r="Z57" s="22">
        <f t="shared" si="43"/>
        <v>1.7268962018688144E-2</v>
      </c>
      <c r="AA57" s="22">
        <f t="shared" si="44"/>
        <v>2.1148784156638328E-2</v>
      </c>
      <c r="AB57" s="22">
        <f t="shared" si="45"/>
        <v>0.9593038461538459</v>
      </c>
      <c r="AC57" s="21">
        <f t="shared" si="46"/>
        <v>13091.762196066771</v>
      </c>
      <c r="AD57" s="21">
        <f>SUM(AC57:$AC$116)</f>
        <v>235255.75508295104</v>
      </c>
      <c r="AE57" s="37">
        <f t="shared" si="47"/>
        <v>0.98134759615384604</v>
      </c>
    </row>
    <row r="58" spans="1:31" x14ac:dyDescent="0.2">
      <c r="A58" s="75">
        <v>52</v>
      </c>
      <c r="B58" s="25">
        <v>58477.748408500003</v>
      </c>
      <c r="C58" s="21">
        <f t="shared" si="24"/>
        <v>832.23794740000449</v>
      </c>
      <c r="D58" s="22">
        <f t="shared" si="25"/>
        <v>0.98576829700100022</v>
      </c>
      <c r="E58" s="22">
        <f t="shared" si="26"/>
        <v>1.4231702998999786E-2</v>
      </c>
      <c r="F58" s="22">
        <f t="shared" si="27"/>
        <v>2.8664330720988476E-2</v>
      </c>
      <c r="G58" s="22">
        <f t="shared" si="28"/>
        <v>4.3314271717613359E-2</v>
      </c>
      <c r="H58" s="22">
        <f t="shared" si="29"/>
        <v>5.8198384450884912E-2</v>
      </c>
      <c r="I58" s="22">
        <f t="shared" si="30"/>
        <v>7.3333947304931854E-2</v>
      </c>
      <c r="J58" s="22">
        <f t="shared" si="31"/>
        <v>8.873860005091655E-2</v>
      </c>
      <c r="K58" s="22">
        <f t="shared" si="32"/>
        <v>0.10443026711699363</v>
      </c>
      <c r="L58" s="22">
        <f t="shared" si="33"/>
        <v>0.94785413173173116</v>
      </c>
      <c r="M58" s="21">
        <f t="shared" si="34"/>
        <v>7607.7634221146336</v>
      </c>
      <c r="N58" s="21">
        <f>SUM(M58:$M$121)</f>
        <v>115267.47945841012</v>
      </c>
      <c r="O58" s="23">
        <f t="shared" si="35"/>
        <v>0.97609981037704341</v>
      </c>
      <c r="Q58" s="75">
        <v>52</v>
      </c>
      <c r="R58" s="35">
        <v>96535.69714543772</v>
      </c>
      <c r="S58" s="41">
        <f t="shared" si="36"/>
        <v>243.26995680649998</v>
      </c>
      <c r="T58" s="37">
        <f t="shared" si="37"/>
        <v>0.99748000000000003</v>
      </c>
      <c r="U58" s="67">
        <f t="shared" si="38"/>
        <v>2.5199999999999667E-3</v>
      </c>
      <c r="V58" s="22">
        <f t="shared" si="39"/>
        <v>5.2511002399999208E-3</v>
      </c>
      <c r="W58" s="22">
        <f t="shared" si="40"/>
        <v>8.2174414590843129E-3</v>
      </c>
      <c r="X58" s="22">
        <f t="shared" si="41"/>
        <v>1.1446685469693572E-2</v>
      </c>
      <c r="Y58" s="22">
        <f t="shared" si="42"/>
        <v>1.4979775015824903E-2</v>
      </c>
      <c r="Z58" s="22">
        <f t="shared" si="43"/>
        <v>1.886863486406239E-2</v>
      </c>
      <c r="AA58" s="22">
        <f t="shared" si="44"/>
        <v>2.3173839294278815E-2</v>
      </c>
      <c r="AB58" s="22">
        <f t="shared" si="45"/>
        <v>0.9591153846153847</v>
      </c>
      <c r="AC58" s="21">
        <f t="shared" si="46"/>
        <v>12558.977827618373</v>
      </c>
      <c r="AD58" s="21">
        <f>SUM(AC58:$AC$116)</f>
        <v>222163.99288688425</v>
      </c>
      <c r="AE58" s="37">
        <f t="shared" si="47"/>
        <v>0.98126121794871801</v>
      </c>
    </row>
    <row r="59" spans="1:31" x14ac:dyDescent="0.2">
      <c r="A59" s="75">
        <v>53</v>
      </c>
      <c r="B59" s="25">
        <v>57645.510461099999</v>
      </c>
      <c r="C59" s="21">
        <f t="shared" si="24"/>
        <v>843.987572799997</v>
      </c>
      <c r="D59" s="22">
        <f t="shared" si="25"/>
        <v>0.98535900599979021</v>
      </c>
      <c r="E59" s="22">
        <f t="shared" si="26"/>
        <v>1.4640994000209811E-2</v>
      </c>
      <c r="F59" s="22">
        <f t="shared" si="27"/>
        <v>2.9502438663417542E-2</v>
      </c>
      <c r="G59" s="22">
        <f t="shared" si="28"/>
        <v>4.4601435840090235E-2</v>
      </c>
      <c r="H59" s="22">
        <f t="shared" si="29"/>
        <v>5.995551336529957E-2</v>
      </c>
      <c r="I59" s="22">
        <f t="shared" si="30"/>
        <v>7.5582565678556368E-2</v>
      </c>
      <c r="J59" s="22">
        <f t="shared" si="31"/>
        <v>9.1500775986004673E-2</v>
      </c>
      <c r="K59" s="22">
        <f t="shared" si="32"/>
        <v>0.10772851813135799</v>
      </c>
      <c r="L59" s="22">
        <f t="shared" si="33"/>
        <v>0.94746058269210565</v>
      </c>
      <c r="M59" s="21">
        <f t="shared" si="34"/>
        <v>7211.0499928888894</v>
      </c>
      <c r="N59" s="21">
        <f>SUM(M59:$M$121)</f>
        <v>107659.71603629549</v>
      </c>
      <c r="O59" s="23">
        <f t="shared" si="35"/>
        <v>0.97591943373388179</v>
      </c>
      <c r="Q59" s="75">
        <v>53</v>
      </c>
      <c r="R59" s="35">
        <v>96292.42718863122</v>
      </c>
      <c r="S59" s="41">
        <f t="shared" si="36"/>
        <v>263.64866564246768</v>
      </c>
      <c r="T59" s="37">
        <f t="shared" si="37"/>
        <v>0.99726200000000009</v>
      </c>
      <c r="U59" s="67">
        <f t="shared" si="38"/>
        <v>2.7379999999999072E-3</v>
      </c>
      <c r="V59" s="22">
        <f t="shared" si="39"/>
        <v>5.7118352840000251E-3</v>
      </c>
      <c r="W59" s="22">
        <f t="shared" si="40"/>
        <v>8.9492375483153589E-3</v>
      </c>
      <c r="X59" s="22">
        <f t="shared" si="41"/>
        <v>1.2491252973317695E-2</v>
      </c>
      <c r="Y59" s="22">
        <f t="shared" si="42"/>
        <v>1.6389937506579001E-2</v>
      </c>
      <c r="Z59" s="22">
        <f t="shared" si="43"/>
        <v>2.0706018460800064E-2</v>
      </c>
      <c r="AA59" s="22">
        <f t="shared" si="44"/>
        <v>2.5505538264323731E-2</v>
      </c>
      <c r="AB59" s="22">
        <f t="shared" si="45"/>
        <v>0.95890576923076898</v>
      </c>
      <c r="AC59" s="21">
        <f t="shared" si="46"/>
        <v>12045.508849512285</v>
      </c>
      <c r="AD59" s="21">
        <f>SUM(AC59:$AC$116)</f>
        <v>209605.01505926589</v>
      </c>
      <c r="AE59" s="37">
        <f t="shared" si="47"/>
        <v>0.98116514423076917</v>
      </c>
    </row>
    <row r="60" spans="1:31" x14ac:dyDescent="0.2">
      <c r="A60" s="75">
        <v>54</v>
      </c>
      <c r="B60" s="25">
        <v>56801.522888300002</v>
      </c>
      <c r="C60" s="21">
        <f t="shared" si="24"/>
        <v>856.69556379999995</v>
      </c>
      <c r="D60" s="22">
        <f t="shared" si="25"/>
        <v>0.98491773600005961</v>
      </c>
      <c r="E60" s="22">
        <f t="shared" si="26"/>
        <v>1.5082263999940438E-2</v>
      </c>
      <c r="F60" s="22">
        <f t="shared" si="27"/>
        <v>3.040561019633772E-2</v>
      </c>
      <c r="G60" s="22">
        <f t="shared" si="28"/>
        <v>4.5987826862262833E-2</v>
      </c>
      <c r="H60" s="22">
        <f t="shared" si="29"/>
        <v>6.1847074322431812E-2</v>
      </c>
      <c r="I60" s="22">
        <f t="shared" si="30"/>
        <v>7.8001805958843831E-2</v>
      </c>
      <c r="J60" s="22">
        <f t="shared" si="31"/>
        <v>9.4470668623663032E-2</v>
      </c>
      <c r="K60" s="22">
        <f t="shared" si="32"/>
        <v>0.11127239047849348</v>
      </c>
      <c r="L60" s="22">
        <f t="shared" si="33"/>
        <v>0.94703628461544187</v>
      </c>
      <c r="M60" s="21">
        <f t="shared" si="34"/>
        <v>6832.1856280844113</v>
      </c>
      <c r="N60" s="21">
        <f>SUM(M60:$M$121)</f>
        <v>100448.6660434066</v>
      </c>
      <c r="O60" s="23">
        <f t="shared" si="35"/>
        <v>0.97572496378207751</v>
      </c>
      <c r="Q60" s="75">
        <v>54</v>
      </c>
      <c r="R60" s="35">
        <v>96028.778522988752</v>
      </c>
      <c r="S60" s="41">
        <f t="shared" si="36"/>
        <v>286.35781755555945</v>
      </c>
      <c r="T60" s="37">
        <f t="shared" si="37"/>
        <v>0.99701799999999996</v>
      </c>
      <c r="U60" s="67">
        <f t="shared" si="38"/>
        <v>2.9820000000000402E-3</v>
      </c>
      <c r="V60" s="22">
        <f t="shared" si="39"/>
        <v>6.2282906080001104E-3</v>
      </c>
      <c r="W60" s="22">
        <f t="shared" si="40"/>
        <v>9.7800306973671331E-3</v>
      </c>
      <c r="X60" s="22">
        <f t="shared" si="41"/>
        <v>1.3689419136173891E-2</v>
      </c>
      <c r="Y60" s="22">
        <f t="shared" si="42"/>
        <v>1.801734996500429E-2</v>
      </c>
      <c r="Z60" s="22">
        <f t="shared" si="43"/>
        <v>2.2830046932825854E-2</v>
      </c>
      <c r="AA60" s="22">
        <f t="shared" si="44"/>
        <v>2.8193732805211594E-2</v>
      </c>
      <c r="AB60" s="22">
        <f t="shared" si="45"/>
        <v>0.95867115384615365</v>
      </c>
      <c r="AC60" s="21">
        <f t="shared" si="46"/>
        <v>11550.507929117613</v>
      </c>
      <c r="AD60" s="21">
        <f>SUM(AC60:$AC$116)</f>
        <v>197559.50620975363</v>
      </c>
      <c r="AE60" s="37">
        <f t="shared" si="47"/>
        <v>0.98105761217948706</v>
      </c>
    </row>
    <row r="61" spans="1:31" x14ac:dyDescent="0.2">
      <c r="A61" s="75">
        <v>55</v>
      </c>
      <c r="B61" s="25">
        <v>55944.827324500002</v>
      </c>
      <c r="C61" s="21">
        <f t="shared" si="24"/>
        <v>870.38939970000501</v>
      </c>
      <c r="D61" s="22">
        <f t="shared" si="25"/>
        <v>0.9844420040006302</v>
      </c>
      <c r="E61" s="22">
        <f t="shared" si="26"/>
        <v>1.5557995999369795E-2</v>
      </c>
      <c r="F61" s="22">
        <f t="shared" si="27"/>
        <v>3.1378826609251481E-2</v>
      </c>
      <c r="G61" s="22">
        <f t="shared" si="28"/>
        <v>4.7480930247446117E-2</v>
      </c>
      <c r="H61" s="22">
        <f t="shared" si="29"/>
        <v>6.3883042876689125E-2</v>
      </c>
      <c r="I61" s="22">
        <f t="shared" si="30"/>
        <v>8.0604096892532548E-2</v>
      </c>
      <c r="J61" s="22">
        <f t="shared" si="31"/>
        <v>9.7663107245077804E-2</v>
      </c>
      <c r="K61" s="22">
        <f t="shared" si="32"/>
        <v>0.1150790276955698</v>
      </c>
      <c r="L61" s="22">
        <f t="shared" si="33"/>
        <v>0.94657885000060593</v>
      </c>
      <c r="M61" s="21">
        <f t="shared" si="34"/>
        <v>6470.32769302408</v>
      </c>
      <c r="N61" s="21">
        <f>SUM(M61:$M$121)</f>
        <v>93616.480415322192</v>
      </c>
      <c r="O61" s="23">
        <f t="shared" si="35"/>
        <v>0.97551530625027771</v>
      </c>
      <c r="Q61" s="75">
        <v>55</v>
      </c>
      <c r="R61" s="35">
        <v>95742.420705433193</v>
      </c>
      <c r="S61" s="41">
        <f t="shared" si="36"/>
        <v>311.73732181689411</v>
      </c>
      <c r="T61" s="37">
        <f t="shared" si="37"/>
        <v>0.99674399999999996</v>
      </c>
      <c r="U61" s="67">
        <f t="shared" si="38"/>
        <v>3.2560000000000366E-3</v>
      </c>
      <c r="V61" s="22">
        <f t="shared" si="39"/>
        <v>6.8183630560000527E-3</v>
      </c>
      <c r="W61" s="22">
        <f t="shared" si="40"/>
        <v>1.0739444158654929E-2</v>
      </c>
      <c r="X61" s="22">
        <f t="shared" si="41"/>
        <v>1.5080319477686682E-2</v>
      </c>
      <c r="Y61" s="22">
        <f t="shared" si="42"/>
        <v>1.990741083192659E-2</v>
      </c>
      <c r="Z61" s="22">
        <f t="shared" si="43"/>
        <v>2.5287139053870165E-2</v>
      </c>
      <c r="AA61" s="22">
        <f t="shared" si="44"/>
        <v>3.1287471425854557E-2</v>
      </c>
      <c r="AB61" s="22">
        <f t="shared" si="45"/>
        <v>0.95840769230769229</v>
      </c>
      <c r="AC61" s="21">
        <f t="shared" si="46"/>
        <v>11073.138763916329</v>
      </c>
      <c r="AD61" s="21">
        <f>SUM(AC61:$AC$116)</f>
        <v>186008.99828063603</v>
      </c>
      <c r="AE61" s="37">
        <f t="shared" si="47"/>
        <v>0.98093685897435901</v>
      </c>
    </row>
    <row r="62" spans="1:31" x14ac:dyDescent="0.2">
      <c r="A62" s="75">
        <v>56</v>
      </c>
      <c r="B62" s="25">
        <v>55074.437924799997</v>
      </c>
      <c r="C62" s="21">
        <f t="shared" si="24"/>
        <v>885.09363659999508</v>
      </c>
      <c r="D62" s="22">
        <f t="shared" si="25"/>
        <v>0.98392913899895762</v>
      </c>
      <c r="E62" s="22">
        <f t="shared" si="26"/>
        <v>1.6070861001042332E-2</v>
      </c>
      <c r="F62" s="22">
        <f t="shared" si="27"/>
        <v>3.2427440233498903E-2</v>
      </c>
      <c r="G62" s="22">
        <f t="shared" si="28"/>
        <v>4.908876976087298E-2</v>
      </c>
      <c r="H62" s="22">
        <f t="shared" si="29"/>
        <v>6.6074081183883651E-2</v>
      </c>
      <c r="I62" s="22">
        <f t="shared" si="30"/>
        <v>8.3402689962480958E-2</v>
      </c>
      <c r="J62" s="22">
        <f t="shared" si="31"/>
        <v>0.10109384940073757</v>
      </c>
      <c r="K62" s="22">
        <f t="shared" si="32"/>
        <v>0.11916658408318798</v>
      </c>
      <c r="L62" s="22">
        <f t="shared" si="33"/>
        <v>0.94608571057592084</v>
      </c>
      <c r="M62" s="21">
        <f t="shared" si="34"/>
        <v>6124.675346789807</v>
      </c>
      <c r="N62" s="21">
        <f>SUM(M62:$M$121)</f>
        <v>87146.152722298139</v>
      </c>
      <c r="O62" s="23">
        <f t="shared" si="35"/>
        <v>0.97528928401396375</v>
      </c>
      <c r="Q62" s="75">
        <v>56</v>
      </c>
      <c r="R62" s="35">
        <v>95430.683383616299</v>
      </c>
      <c r="S62" s="41">
        <f t="shared" si="36"/>
        <v>341.06926241304609</v>
      </c>
      <c r="T62" s="37">
        <f t="shared" si="37"/>
        <v>0.99642600000000003</v>
      </c>
      <c r="U62" s="67">
        <f t="shared" si="38"/>
        <v>3.5739999999999661E-3</v>
      </c>
      <c r="V62" s="22">
        <f t="shared" si="39"/>
        <v>7.5078898479999786E-3</v>
      </c>
      <c r="W62" s="22">
        <f t="shared" si="40"/>
        <v>1.1862945227346886E-2</v>
      </c>
      <c r="X62" s="22">
        <f t="shared" si="41"/>
        <v>1.6705804932787709E-2</v>
      </c>
      <c r="Y62" s="22">
        <f t="shared" si="42"/>
        <v>2.210310676951166E-2</v>
      </c>
      <c r="Z62" s="22">
        <f t="shared" si="43"/>
        <v>2.8123040044238559E-2</v>
      </c>
      <c r="AA62" s="22">
        <f t="shared" si="44"/>
        <v>3.4827047314013426E-2</v>
      </c>
      <c r="AB62" s="22">
        <f t="shared" si="45"/>
        <v>0.95810192307692299</v>
      </c>
      <c r="AC62" s="21">
        <f t="shared" si="46"/>
        <v>10612.581369327901</v>
      </c>
      <c r="AD62" s="21">
        <f>SUM(AC62:$AC$116)</f>
        <v>174935.85951671965</v>
      </c>
      <c r="AE62" s="37">
        <f t="shared" si="47"/>
        <v>0.98079671474358965</v>
      </c>
    </row>
    <row r="63" spans="1:31" x14ac:dyDescent="0.2">
      <c r="A63" s="75">
        <v>57</v>
      </c>
      <c r="B63" s="25">
        <v>54189.344288200002</v>
      </c>
      <c r="C63" s="21">
        <f t="shared" si="24"/>
        <v>900.82940760000201</v>
      </c>
      <c r="D63" s="22">
        <f t="shared" si="25"/>
        <v>0.98337626300091319</v>
      </c>
      <c r="E63" s="22">
        <f t="shared" si="26"/>
        <v>1.6623736999086775E-2</v>
      </c>
      <c r="F63" s="22">
        <f t="shared" si="27"/>
        <v>3.3557201886939572E-2</v>
      </c>
      <c r="G63" s="22">
        <f t="shared" si="28"/>
        <v>5.0819940380782129E-2</v>
      </c>
      <c r="H63" s="22">
        <f t="shared" si="29"/>
        <v>6.8431583426771511E-2</v>
      </c>
      <c r="I63" s="22">
        <f t="shared" si="30"/>
        <v>8.6411698799973541E-2</v>
      </c>
      <c r="J63" s="22">
        <f t="shared" si="31"/>
        <v>0.10477962182015921</v>
      </c>
      <c r="K63" s="22">
        <f t="shared" si="32"/>
        <v>0.12355425341727092</v>
      </c>
      <c r="L63" s="22">
        <f t="shared" si="33"/>
        <v>0.94555409903933951</v>
      </c>
      <c r="M63" s="21">
        <f t="shared" si="34"/>
        <v>5794.4678275144588</v>
      </c>
      <c r="N63" s="21">
        <f>SUM(M63:$M$121)</f>
        <v>81021.47737550833</v>
      </c>
      <c r="O63" s="23">
        <f t="shared" si="35"/>
        <v>0.97504562872636391</v>
      </c>
      <c r="Q63" s="75">
        <v>57</v>
      </c>
      <c r="R63" s="35">
        <v>95089.614121203253</v>
      </c>
      <c r="S63" s="41">
        <f t="shared" si="36"/>
        <v>375.41379655050696</v>
      </c>
      <c r="T63" s="37">
        <f t="shared" si="37"/>
        <v>0.99605200000000005</v>
      </c>
      <c r="U63" s="67">
        <f t="shared" si="38"/>
        <v>3.9479999999999515E-3</v>
      </c>
      <c r="V63" s="22">
        <f t="shared" si="39"/>
        <v>8.318676175999894E-3</v>
      </c>
      <c r="W63" s="22">
        <f t="shared" si="40"/>
        <v>1.317890634406137E-2</v>
      </c>
      <c r="X63" s="22">
        <f t="shared" si="41"/>
        <v>1.8595567327138837E-2</v>
      </c>
      <c r="Y63" s="22">
        <f t="shared" si="42"/>
        <v>2.4637093014672987E-2</v>
      </c>
      <c r="Z63" s="22">
        <f t="shared" si="43"/>
        <v>3.1365146347057796E-2</v>
      </c>
      <c r="AA63" s="22">
        <f t="shared" si="44"/>
        <v>3.8835258338429289E-2</v>
      </c>
      <c r="AB63" s="22">
        <f t="shared" si="45"/>
        <v>0.9577423076923075</v>
      </c>
      <c r="AC63" s="21">
        <f t="shared" si="46"/>
        <v>10167.934618763387</v>
      </c>
      <c r="AD63" s="21">
        <f>SUM(AC63:$AC$116)</f>
        <v>164323.2781473918</v>
      </c>
      <c r="AE63" s="37">
        <f t="shared" si="47"/>
        <v>0.98063189102564097</v>
      </c>
    </row>
    <row r="64" spans="1:31" x14ac:dyDescent="0.2">
      <c r="A64" s="75">
        <v>58</v>
      </c>
      <c r="B64" s="25">
        <v>53288.5148806</v>
      </c>
      <c r="C64" s="21">
        <f t="shared" si="24"/>
        <v>917.61335880000115</v>
      </c>
      <c r="D64" s="22">
        <f t="shared" si="25"/>
        <v>0.98278027899902942</v>
      </c>
      <c r="E64" s="22">
        <f t="shared" si="26"/>
        <v>1.7219721000970582E-2</v>
      </c>
      <c r="F64" s="22">
        <f t="shared" si="27"/>
        <v>3.4774281898304879E-2</v>
      </c>
      <c r="G64" s="22">
        <f t="shared" si="28"/>
        <v>5.2683645494539078E-2</v>
      </c>
      <c r="H64" s="22">
        <f t="shared" si="29"/>
        <v>7.096771035322616E-2</v>
      </c>
      <c r="I64" s="22">
        <f t="shared" si="30"/>
        <v>8.9646138653023968E-2</v>
      </c>
      <c r="J64" s="22">
        <f t="shared" si="31"/>
        <v>0.10873815083950712</v>
      </c>
      <c r="K64" s="22">
        <f t="shared" si="32"/>
        <v>0.12826228798671746</v>
      </c>
      <c r="L64" s="22">
        <f t="shared" si="33"/>
        <v>0.9449810374990667</v>
      </c>
      <c r="M64" s="21">
        <f t="shared" si="34"/>
        <v>5478.9828060578729</v>
      </c>
      <c r="N64" s="21">
        <f>SUM(M64:$M$121)</f>
        <v>75227.009547993861</v>
      </c>
      <c r="O64" s="23">
        <f t="shared" si="35"/>
        <v>0.9747829755204056</v>
      </c>
      <c r="Q64" s="75">
        <v>58</v>
      </c>
      <c r="R64" s="35">
        <v>94714.200324652746</v>
      </c>
      <c r="S64" s="41">
        <f t="shared" si="36"/>
        <v>415.60591102456965</v>
      </c>
      <c r="T64" s="37">
        <f t="shared" si="37"/>
        <v>0.99561200000000005</v>
      </c>
      <c r="U64" s="67">
        <f t="shared" si="38"/>
        <v>4.3879999999999475E-3</v>
      </c>
      <c r="V64" s="22">
        <f t="shared" si="39"/>
        <v>9.2674944119999821E-3</v>
      </c>
      <c r="W64" s="22">
        <f t="shared" si="40"/>
        <v>1.4705625135172535E-2</v>
      </c>
      <c r="X64" s="22">
        <f t="shared" si="41"/>
        <v>2.0771097306840427E-2</v>
      </c>
      <c r="Y64" s="22">
        <f t="shared" si="42"/>
        <v>2.7525818277617867E-2</v>
      </c>
      <c r="Z64" s="22">
        <f t="shared" si="43"/>
        <v>3.502553916706088E-2</v>
      </c>
      <c r="AA64" s="22">
        <f t="shared" si="44"/>
        <v>4.3332039325910822E-2</v>
      </c>
      <c r="AB64" s="22">
        <f t="shared" si="45"/>
        <v>0.95731923076923087</v>
      </c>
      <c r="AC64" s="21">
        <f t="shared" si="46"/>
        <v>9738.26116623895</v>
      </c>
      <c r="AD64" s="21">
        <f>SUM(AC64:$AC$116)</f>
        <v>154155.34352862838</v>
      </c>
      <c r="AE64" s="37">
        <f t="shared" si="47"/>
        <v>0.98043798076923083</v>
      </c>
    </row>
    <row r="65" spans="1:31" x14ac:dyDescent="0.2">
      <c r="A65" s="75">
        <v>59</v>
      </c>
      <c r="B65" s="25">
        <v>52370.901521799999</v>
      </c>
      <c r="C65" s="21">
        <f t="shared" si="24"/>
        <v>935.45647959999769</v>
      </c>
      <c r="D65" s="22">
        <f t="shared" si="25"/>
        <v>0.98213785800096254</v>
      </c>
      <c r="E65" s="22">
        <f t="shared" si="26"/>
        <v>1.7862141999037445E-2</v>
      </c>
      <c r="F65" s="22">
        <f t="shared" si="27"/>
        <v>3.6085303349481963E-2</v>
      </c>
      <c r="G65" s="22">
        <f t="shared" si="28"/>
        <v>5.4689731266278963E-2</v>
      </c>
      <c r="H65" s="22">
        <f t="shared" si="29"/>
        <v>7.3695432437676039E-2</v>
      </c>
      <c r="I65" s="22">
        <f t="shared" si="30"/>
        <v>9.3121964079040026E-2</v>
      </c>
      <c r="J65" s="22">
        <f t="shared" si="31"/>
        <v>0.11298819213064058</v>
      </c>
      <c r="K65" s="22">
        <f t="shared" si="32"/>
        <v>0.13331201871126458</v>
      </c>
      <c r="L65" s="22">
        <f t="shared" si="33"/>
        <v>0.94436332500092535</v>
      </c>
      <c r="M65" s="21">
        <f t="shared" si="34"/>
        <v>5177.5348565081167</v>
      </c>
      <c r="N65" s="21">
        <f>SUM(M65:$M$121)</f>
        <v>69748.026741935988</v>
      </c>
      <c r="O65" s="23">
        <f t="shared" si="35"/>
        <v>0.97449985729209077</v>
      </c>
      <c r="Q65" s="75">
        <v>59</v>
      </c>
      <c r="R65" s="35">
        <v>94298.594413628176</v>
      </c>
      <c r="S65" s="41">
        <f t="shared" si="36"/>
        <v>462.15741122119653</v>
      </c>
      <c r="T65" s="37">
        <f t="shared" si="37"/>
        <v>0.99509899999999996</v>
      </c>
      <c r="U65" s="67">
        <f t="shared" si="38"/>
        <v>4.9010000000000442E-3</v>
      </c>
      <c r="V65" s="22">
        <f t="shared" si="39"/>
        <v>1.0363098411000072E-2</v>
      </c>
      <c r="W65" s="22">
        <f t="shared" si="40"/>
        <v>1.6455303177181971E-2</v>
      </c>
      <c r="X65" s="22">
        <f t="shared" si="41"/>
        <v>2.3239794495865794E-2</v>
      </c>
      <c r="Y65" s="22">
        <f t="shared" si="42"/>
        <v>3.0772569200713678E-2</v>
      </c>
      <c r="Z65" s="22">
        <f t="shared" si="43"/>
        <v>3.9115678925033939E-2</v>
      </c>
      <c r="AA65" s="22">
        <f t="shared" si="44"/>
        <v>4.8304615687473886E-2</v>
      </c>
      <c r="AB65" s="22">
        <f t="shared" si="45"/>
        <v>0.95682596153846133</v>
      </c>
      <c r="AC65" s="21">
        <f t="shared" si="46"/>
        <v>9322.6246886937442</v>
      </c>
      <c r="AD65" s="21">
        <f>SUM(AC65:$AC$116)</f>
        <v>144417.08236238945</v>
      </c>
      <c r="AE65" s="37">
        <f t="shared" si="47"/>
        <v>0.9802118990384614</v>
      </c>
    </row>
    <row r="66" spans="1:31" x14ac:dyDescent="0.2">
      <c r="A66" s="75">
        <v>60</v>
      </c>
      <c r="B66" s="25">
        <v>51435.445042200001</v>
      </c>
      <c r="C66" s="21">
        <f t="shared" si="24"/>
        <v>954.36338850000175</v>
      </c>
      <c r="D66" s="22">
        <f t="shared" si="25"/>
        <v>0.98144541399968455</v>
      </c>
      <c r="E66" s="22">
        <f t="shared" si="26"/>
        <v>1.8554586000315506E-2</v>
      </c>
      <c r="F66" s="22">
        <f t="shared" si="27"/>
        <v>3.7497372662326826E-2</v>
      </c>
      <c r="G66" s="22">
        <f t="shared" si="28"/>
        <v>5.6848730535936511E-2</v>
      </c>
      <c r="H66" s="22">
        <f t="shared" si="29"/>
        <v>7.6628572523602709E-2</v>
      </c>
      <c r="I66" s="22">
        <f t="shared" si="30"/>
        <v>9.6856107680465681E-2</v>
      </c>
      <c r="J66" s="22">
        <f t="shared" si="31"/>
        <v>0.11754956371116079</v>
      </c>
      <c r="K66" s="22">
        <f t="shared" si="32"/>
        <v>0.13872586449375071</v>
      </c>
      <c r="L66" s="22">
        <f t="shared" si="33"/>
        <v>0.94369751346123487</v>
      </c>
      <c r="M66" s="21">
        <f t="shared" si="34"/>
        <v>4889.4740324001941</v>
      </c>
      <c r="N66" s="21">
        <f>SUM(M66:$M$121)</f>
        <v>64570.491885427844</v>
      </c>
      <c r="O66" s="23">
        <f t="shared" si="35"/>
        <v>0.97419469366973266</v>
      </c>
      <c r="Q66" s="75">
        <v>60</v>
      </c>
      <c r="R66" s="35">
        <v>93836.437002406979</v>
      </c>
      <c r="S66" s="41">
        <f t="shared" si="36"/>
        <v>515.06820270621392</v>
      </c>
      <c r="T66" s="37">
        <f t="shared" si="37"/>
        <v>0.99451100000000003</v>
      </c>
      <c r="U66" s="67">
        <f t="shared" si="38"/>
        <v>5.4889999999999661E-3</v>
      </c>
      <c r="V66" s="22">
        <f t="shared" si="39"/>
        <v>1.1611209716000036E-2</v>
      </c>
      <c r="W66" s="22">
        <f t="shared" si="40"/>
        <v>1.8429115591379094E-2</v>
      </c>
      <c r="X66" s="22">
        <f t="shared" si="41"/>
        <v>2.5998990251938379E-2</v>
      </c>
      <c r="Y66" s="22">
        <f t="shared" si="42"/>
        <v>3.4383190943849694E-2</v>
      </c>
      <c r="Z66" s="22">
        <f t="shared" si="43"/>
        <v>4.361738448885371E-2</v>
      </c>
      <c r="AA66" s="22">
        <f t="shared" si="44"/>
        <v>5.3721566821729023E-2</v>
      </c>
      <c r="AB66" s="22">
        <f t="shared" si="45"/>
        <v>0.95626057692307664</v>
      </c>
      <c r="AC66" s="21">
        <f t="shared" si="46"/>
        <v>8920.1293318215903</v>
      </c>
      <c r="AD66" s="21">
        <f>SUM(AC66:$AC$116)</f>
        <v>135094.45767369572</v>
      </c>
      <c r="AE66" s="37">
        <f t="shared" si="47"/>
        <v>0.97995276442307677</v>
      </c>
    </row>
    <row r="67" spans="1:31" x14ac:dyDescent="0.2">
      <c r="A67" s="75">
        <v>61</v>
      </c>
      <c r="B67" s="25">
        <v>50481.081653699999</v>
      </c>
      <c r="C67" s="21">
        <f t="shared" si="24"/>
        <v>974.33066230000259</v>
      </c>
      <c r="D67" s="22">
        <f t="shared" si="25"/>
        <v>0.98069909299915747</v>
      </c>
      <c r="E67" s="22">
        <f t="shared" si="26"/>
        <v>1.9300907000842547E-2</v>
      </c>
      <c r="F67" s="22">
        <f t="shared" si="27"/>
        <v>3.9018109402091841E-2</v>
      </c>
      <c r="G67" s="22">
        <f t="shared" si="28"/>
        <v>5.9171896566940267E-2</v>
      </c>
      <c r="H67" s="22">
        <f t="shared" si="29"/>
        <v>7.9781840704770304E-2</v>
      </c>
      <c r="I67" s="22">
        <f t="shared" si="30"/>
        <v>0.10086651412166781</v>
      </c>
      <c r="J67" s="22">
        <f t="shared" si="31"/>
        <v>0.12244316064782575</v>
      </c>
      <c r="K67" s="22">
        <f t="shared" si="32"/>
        <v>0.14452732518589467</v>
      </c>
      <c r="L67" s="22">
        <f t="shared" si="33"/>
        <v>0.94297989711457431</v>
      </c>
      <c r="M67" s="21">
        <f t="shared" si="34"/>
        <v>4614.1844865093408</v>
      </c>
      <c r="N67" s="21">
        <f>SUM(M67:$M$121)</f>
        <v>59681.017853027646</v>
      </c>
      <c r="O67" s="23">
        <f t="shared" si="35"/>
        <v>0.97386578617751318</v>
      </c>
      <c r="Q67" s="75">
        <v>61</v>
      </c>
      <c r="R67" s="35">
        <v>93321.368799700766</v>
      </c>
      <c r="S67" s="41">
        <f t="shared" si="36"/>
        <v>574.48634633095935</v>
      </c>
      <c r="T67" s="37">
        <f t="shared" si="37"/>
        <v>0.99384399999999995</v>
      </c>
      <c r="U67" s="67">
        <f t="shared" si="38"/>
        <v>6.1560000000000503E-3</v>
      </c>
      <c r="V67" s="22">
        <f t="shared" si="39"/>
        <v>1.3011535912000039E-2</v>
      </c>
      <c r="W67" s="22">
        <f t="shared" si="40"/>
        <v>2.0623190947046698E-2</v>
      </c>
      <c r="X67" s="22">
        <f t="shared" si="41"/>
        <v>2.9053666519374521E-2</v>
      </c>
      <c r="Y67" s="22">
        <f t="shared" si="42"/>
        <v>3.8338826306449796E-2</v>
      </c>
      <c r="Z67" s="22">
        <f t="shared" si="43"/>
        <v>4.8498776606522201E-2</v>
      </c>
      <c r="AA67" s="22">
        <f t="shared" si="44"/>
        <v>5.955617232357787E-2</v>
      </c>
      <c r="AB67" s="22">
        <f t="shared" si="45"/>
        <v>0.95561923076923061</v>
      </c>
      <c r="AC67" s="21">
        <f t="shared" si="46"/>
        <v>8529.9680210761726</v>
      </c>
      <c r="AD67" s="21">
        <f>SUM(AC67:$AC$116)</f>
        <v>126174.32834187419</v>
      </c>
      <c r="AE67" s="37">
        <f t="shared" si="47"/>
        <v>0.97965881410256406</v>
      </c>
    </row>
    <row r="68" spans="1:31" x14ac:dyDescent="0.2">
      <c r="A68" s="75">
        <v>62</v>
      </c>
      <c r="B68" s="25">
        <v>49506.750991399997</v>
      </c>
      <c r="C68" s="21">
        <f t="shared" si="24"/>
        <v>995.34570439999516</v>
      </c>
      <c r="D68" s="22">
        <f t="shared" si="25"/>
        <v>0.9798947479996637</v>
      </c>
      <c r="E68" s="22">
        <f t="shared" si="26"/>
        <v>2.0105252000336284E-2</v>
      </c>
      <c r="F68" s="22">
        <f t="shared" si="27"/>
        <v>4.0655681085790478E-2</v>
      </c>
      <c r="G68" s="22">
        <f t="shared" si="28"/>
        <v>6.1671244661770805E-2</v>
      </c>
      <c r="H68" s="22">
        <f t="shared" si="29"/>
        <v>8.3170880551528492E-2</v>
      </c>
      <c r="I68" s="22">
        <f t="shared" si="30"/>
        <v>0.10517217195700192</v>
      </c>
      <c r="J68" s="22">
        <f t="shared" si="31"/>
        <v>0.12769096971639568</v>
      </c>
      <c r="K68" s="22">
        <f t="shared" si="32"/>
        <v>0.15074097257152599</v>
      </c>
      <c r="L68" s="22">
        <f t="shared" si="33"/>
        <v>0.94220648846121513</v>
      </c>
      <c r="M68" s="21">
        <f t="shared" si="34"/>
        <v>4351.0832123562432</v>
      </c>
      <c r="N68" s="21">
        <f>SUM(M68:$M$121)</f>
        <v>55066.833366518309</v>
      </c>
      <c r="O68" s="23">
        <f t="shared" si="35"/>
        <v>0.97351130721139023</v>
      </c>
      <c r="Q68" s="75">
        <v>62</v>
      </c>
      <c r="R68" s="35">
        <v>92746.882453369806</v>
      </c>
      <c r="S68" s="41">
        <f t="shared" si="36"/>
        <v>639.76799516334722</v>
      </c>
      <c r="T68" s="37">
        <f t="shared" si="37"/>
        <v>0.99310199999999993</v>
      </c>
      <c r="U68" s="67">
        <f t="shared" si="38"/>
        <v>6.8980000000000707E-3</v>
      </c>
      <c r="V68" s="22">
        <f t="shared" si="39"/>
        <v>1.4556802624000026E-2</v>
      </c>
      <c r="W68" s="22">
        <f t="shared" si="40"/>
        <v>2.3039497667012635E-2</v>
      </c>
      <c r="X68" s="22">
        <f t="shared" si="41"/>
        <v>3.2382170950823047E-2</v>
      </c>
      <c r="Y68" s="22">
        <f t="shared" si="42"/>
        <v>4.2605053314727651E-2</v>
      </c>
      <c r="Z68" s="22">
        <f t="shared" si="43"/>
        <v>5.3730939990157267E-2</v>
      </c>
      <c r="AA68" s="22">
        <f t="shared" si="44"/>
        <v>6.5916046675904089E-2</v>
      </c>
      <c r="AB68" s="22">
        <f t="shared" si="45"/>
        <v>0.95490576923076931</v>
      </c>
      <c r="AC68" s="21">
        <f t="shared" si="46"/>
        <v>8151.4014787869482</v>
      </c>
      <c r="AD68" s="21">
        <f>SUM(AC68:$AC$116)</f>
        <v>117644.36032079802</v>
      </c>
      <c r="AE68" s="37">
        <f t="shared" si="47"/>
        <v>0.97933181089743593</v>
      </c>
    </row>
    <row r="69" spans="1:31" x14ac:dyDescent="0.2">
      <c r="A69" s="75">
        <v>63</v>
      </c>
      <c r="B69" s="25">
        <v>48511.405287000001</v>
      </c>
      <c r="C69" s="21">
        <f t="shared" si="24"/>
        <v>1017.3849755000047</v>
      </c>
      <c r="D69" s="22">
        <f t="shared" si="25"/>
        <v>0.97902792200141353</v>
      </c>
      <c r="E69" s="22">
        <f t="shared" si="26"/>
        <v>2.0972077998586483E-2</v>
      </c>
      <c r="F69" s="22">
        <f t="shared" si="27"/>
        <v>4.2418834008740684E-2</v>
      </c>
      <c r="G69" s="22">
        <f t="shared" si="28"/>
        <v>6.4359594415556401E-2</v>
      </c>
      <c r="H69" s="22">
        <f t="shared" si="29"/>
        <v>8.6812303189010273E-2</v>
      </c>
      <c r="I69" s="22">
        <f t="shared" si="30"/>
        <v>0.10979313639110995</v>
      </c>
      <c r="J69" s="22">
        <f t="shared" si="31"/>
        <v>0.13331607383126268</v>
      </c>
      <c r="K69" s="22">
        <f t="shared" si="32"/>
        <v>0.15739241809690679</v>
      </c>
      <c r="L69" s="22">
        <f t="shared" si="33"/>
        <v>0.94137300192443607</v>
      </c>
      <c r="M69" s="21">
        <f t="shared" si="34"/>
        <v>4099.6188345167193</v>
      </c>
      <c r="N69" s="21">
        <f>SUM(M69:$M$121)</f>
        <v>50715.750154162059</v>
      </c>
      <c r="O69" s="23">
        <f t="shared" si="35"/>
        <v>0.97312929254869984</v>
      </c>
      <c r="Q69" s="75">
        <v>63</v>
      </c>
      <c r="R69" s="35">
        <v>92107.114458206459</v>
      </c>
      <c r="S69" s="41">
        <f t="shared" si="36"/>
        <v>710.33006670168834</v>
      </c>
      <c r="T69" s="37">
        <f t="shared" si="37"/>
        <v>0.99228799999999995</v>
      </c>
      <c r="U69" s="67">
        <f t="shared" si="38"/>
        <v>7.7120000000000521E-3</v>
      </c>
      <c r="V69" s="22">
        <f t="shared" si="39"/>
        <v>1.6253615104000002E-2</v>
      </c>
      <c r="W69" s="22">
        <f t="shared" si="40"/>
        <v>2.5661181782760504E-2</v>
      </c>
      <c r="X69" s="22">
        <f t="shared" si="41"/>
        <v>3.5955071397225688E-2</v>
      </c>
      <c r="Y69" s="22">
        <f t="shared" si="42"/>
        <v>4.7158237512518596E-2</v>
      </c>
      <c r="Z69" s="22">
        <f t="shared" si="43"/>
        <v>5.9427980888069977E-2</v>
      </c>
      <c r="AA69" s="22">
        <f t="shared" si="44"/>
        <v>7.3029592856447473E-2</v>
      </c>
      <c r="AB69" s="22">
        <f t="shared" si="45"/>
        <v>0.95412307692307696</v>
      </c>
      <c r="AC69" s="21">
        <f t="shared" si="46"/>
        <v>7783.820299409881</v>
      </c>
      <c r="AD69" s="21">
        <f>SUM(AC69:$AC$116)</f>
        <v>109492.95884201107</v>
      </c>
      <c r="AE69" s="37">
        <f t="shared" si="47"/>
        <v>0.97897307692307689</v>
      </c>
    </row>
    <row r="70" spans="1:31" x14ac:dyDescent="0.2">
      <c r="A70" s="75">
        <v>64</v>
      </c>
      <c r="B70" s="25">
        <v>47494.020311499997</v>
      </c>
      <c r="C70" s="21">
        <f t="shared" ref="C70:C101" si="48">+B70-B71</f>
        <v>1040.4122728999937</v>
      </c>
      <c r="D70" s="22">
        <f t="shared" ref="D70:D101" si="49">+B71/B70</f>
        <v>0.97809382600006867</v>
      </c>
      <c r="E70" s="22">
        <f t="shared" ref="E70:E101" si="50">+C70/B70</f>
        <v>2.1906173999931371E-2</v>
      </c>
      <c r="F70" s="22">
        <f t="shared" ref="F70:F101" si="51">SUM(C70:C71)/B70</f>
        <v>4.4316934626617607E-2</v>
      </c>
      <c r="G70" s="22">
        <f t="shared" ref="G70:G101" si="52">SUM(C70:C72)/B70</f>
        <v>6.7250610233697439E-2</v>
      </c>
      <c r="H70" s="22">
        <f t="shared" ref="H70:H101" si="53">SUM(C70:C73)/B70</f>
        <v>9.0723723395904565E-2</v>
      </c>
      <c r="I70" s="22">
        <f t="shared" ref="I70:I101" si="54">SUM(C70:C74)/B70</f>
        <v>0.11475055338872552</v>
      </c>
      <c r="J70" s="22">
        <f t="shared" ref="J70:J101" si="55">SUM(C70:C75)/B70</f>
        <v>0.1393426449160286</v>
      </c>
      <c r="K70" s="22">
        <f t="shared" ref="K70:K101" si="56">SUM(C70:C76)/B70</f>
        <v>0.16450826942119598</v>
      </c>
      <c r="L70" s="22">
        <f t="shared" ref="L70:L101" si="57">+M71/M70</f>
        <v>0.94047483269237364</v>
      </c>
      <c r="M70" s="21">
        <f t="shared" ref="M70:M101" si="58">+($B$3^A70)*B70</f>
        <v>3859.2704889949619</v>
      </c>
      <c r="N70" s="21">
        <f>SUM(M70:$M$121)</f>
        <v>46616.131319645341</v>
      </c>
      <c r="O70" s="23">
        <f t="shared" ref="O70:O101" si="59">1-(11/24)*(1-L70)</f>
        <v>0.97271763165067127</v>
      </c>
      <c r="Q70" s="75">
        <v>64</v>
      </c>
      <c r="R70" s="35">
        <v>91396.784391504771</v>
      </c>
      <c r="S70" s="41">
        <f t="shared" ref="S70:S101" si="60">+R70-R71</f>
        <v>786.74352004207321</v>
      </c>
      <c r="T70" s="37">
        <f t="shared" ref="T70:T101" si="61">+R71/R70</f>
        <v>0.99139200000000005</v>
      </c>
      <c r="U70" s="67">
        <f t="shared" ref="U70:U101" si="62">1-T70</f>
        <v>8.607999999999949E-3</v>
      </c>
      <c r="V70" s="22">
        <f t="shared" ref="V70:V101" si="63">SUM(S70:S71)/R70</f>
        <v>1.8088681696000055E-2</v>
      </c>
      <c r="W70" s="22">
        <f t="shared" ref="W70:W101" si="64">SUM(S70:S72)/R70</f>
        <v>2.8462574773881866E-2</v>
      </c>
      <c r="X70" s="22">
        <f t="shared" ref="X70:X101" si="65">SUM(S70:S73)/R70</f>
        <v>3.9752811192434651E-2</v>
      </c>
      <c r="Y70" s="22">
        <f t="shared" ref="Y70:Y101" si="66">SUM(S70:S74)/R70</f>
        <v>5.2117914242709756E-2</v>
      </c>
      <c r="Z70" s="22">
        <f t="shared" ref="Z70:Z101" si="67">SUM(S70:S75)/R70</f>
        <v>6.5825237084845806E-2</v>
      </c>
      <c r="AA70" s="22">
        <f t="shared" ref="AA70:AA101" si="68">SUM(S70:S76)/R70</f>
        <v>8.1217634653398763E-2</v>
      </c>
      <c r="AB70" s="22">
        <f t="shared" ref="AB70:AB101" si="69">+AC71/AC70</f>
        <v>0.95326153846153849</v>
      </c>
      <c r="AC70" s="21">
        <f t="shared" ref="AC70:AC101" si="70">+($B$3^A70)*R70</f>
        <v>7426.7225742892615</v>
      </c>
      <c r="AD70" s="21">
        <f>SUM(AC70:$AC$116)</f>
        <v>101709.13854260118</v>
      </c>
      <c r="AE70" s="37">
        <f t="shared" ref="AE70:AE101" si="71">1-(11/24)*(1-AB70)</f>
        <v>0.97857820512820515</v>
      </c>
    </row>
    <row r="71" spans="1:31" x14ac:dyDescent="0.2">
      <c r="A71" s="75">
        <v>65</v>
      </c>
      <c r="B71" s="25">
        <v>46453.608038600003</v>
      </c>
      <c r="C71" s="21">
        <f t="shared" si="48"/>
        <v>1064.3771204000004</v>
      </c>
      <c r="D71" s="22">
        <f t="shared" si="49"/>
        <v>0.97708730999935312</v>
      </c>
      <c r="E71" s="22">
        <f t="shared" si="50"/>
        <v>2.2912690000646892E-2</v>
      </c>
      <c r="F71" s="22">
        <f t="shared" si="51"/>
        <v>4.6360006605095247E-2</v>
      </c>
      <c r="G71" s="22">
        <f t="shared" si="52"/>
        <v>7.0358842440917696E-2</v>
      </c>
      <c r="H71" s="22">
        <f t="shared" si="53"/>
        <v>9.4923796593710044E-2</v>
      </c>
      <c r="I71" s="22">
        <f t="shared" si="54"/>
        <v>0.12006667233179018</v>
      </c>
      <c r="J71" s="22">
        <f t="shared" si="55"/>
        <v>0.14579592635242195</v>
      </c>
      <c r="K71" s="22">
        <f t="shared" si="56"/>
        <v>0.17299021348401139</v>
      </c>
      <c r="L71" s="22">
        <f t="shared" si="57"/>
        <v>0.93950702884553172</v>
      </c>
      <c r="M71" s="21">
        <f t="shared" si="58"/>
        <v>3629.5467674521519</v>
      </c>
      <c r="N71" s="21">
        <f>SUM(M71:$M$121)</f>
        <v>42756.860830650381</v>
      </c>
      <c r="O71" s="23">
        <f t="shared" si="59"/>
        <v>0.97227405488753538</v>
      </c>
      <c r="Q71" s="75">
        <v>65</v>
      </c>
      <c r="R71" s="35">
        <v>90610.040871462697</v>
      </c>
      <c r="S71" s="41">
        <f t="shared" si="60"/>
        <v>866.50382085380261</v>
      </c>
      <c r="T71" s="37">
        <f t="shared" si="61"/>
        <v>0.9904369999999999</v>
      </c>
      <c r="U71" s="67">
        <f t="shared" si="62"/>
        <v>9.5630000000000992E-3</v>
      </c>
      <c r="V71" s="22">
        <f t="shared" si="63"/>
        <v>2.0026966905000106E-2</v>
      </c>
      <c r="W71" s="22">
        <f t="shared" si="64"/>
        <v>3.1415233522597168E-2</v>
      </c>
      <c r="X71" s="22">
        <f t="shared" si="65"/>
        <v>4.3887699560526766E-2</v>
      </c>
      <c r="Y71" s="22">
        <f t="shared" si="66"/>
        <v>5.771403953718187E-2</v>
      </c>
      <c r="Z71" s="22">
        <f t="shared" si="67"/>
        <v>7.3240085307727673E-2</v>
      </c>
      <c r="AA71" s="22">
        <f t="shared" si="68"/>
        <v>9.084852368688083E-2</v>
      </c>
      <c r="AB71" s="22">
        <f t="shared" si="69"/>
        <v>0.95234326923076895</v>
      </c>
      <c r="AC71" s="21">
        <f t="shared" si="70"/>
        <v>7079.6089868940189</v>
      </c>
      <c r="AD71" s="21">
        <f>SUM(AC71:$AC$116)</f>
        <v>94282.415968311921</v>
      </c>
      <c r="AE71" s="37">
        <f t="shared" si="71"/>
        <v>0.97815733173076913</v>
      </c>
    </row>
    <row r="72" spans="1:31" x14ac:dyDescent="0.2">
      <c r="A72" s="75">
        <v>66</v>
      </c>
      <c r="B72" s="25">
        <v>45389.230918200003</v>
      </c>
      <c r="C72" s="21">
        <f t="shared" si="48"/>
        <v>1089.2124551000015</v>
      </c>
      <c r="D72" s="22">
        <f t="shared" si="49"/>
        <v>0.97600284399920834</v>
      </c>
      <c r="E72" s="22">
        <f t="shared" si="50"/>
        <v>2.3997156000791661E-2</v>
      </c>
      <c r="F72" s="22">
        <f t="shared" si="51"/>
        <v>4.855876435474555E-2</v>
      </c>
      <c r="G72" s="22">
        <f t="shared" si="52"/>
        <v>7.369976649590386E-2</v>
      </c>
      <c r="H72" s="22">
        <f t="shared" si="53"/>
        <v>9.9432242479136901E-2</v>
      </c>
      <c r="I72" s="22">
        <f t="shared" si="54"/>
        <v>0.12576484731119517</v>
      </c>
      <c r="J72" s="22">
        <f t="shared" si="55"/>
        <v>0.15359684026953935</v>
      </c>
      <c r="K72" s="22">
        <f t="shared" si="56"/>
        <v>0.18295577698299806</v>
      </c>
      <c r="L72" s="22">
        <f t="shared" si="57"/>
        <v>0.93846427307616187</v>
      </c>
      <c r="M72" s="21">
        <f t="shared" si="58"/>
        <v>3409.9846995448752</v>
      </c>
      <c r="N72" s="21">
        <f>SUM(M72:$M$121)</f>
        <v>39127.314063198231</v>
      </c>
      <c r="O72" s="23">
        <f t="shared" si="59"/>
        <v>0.97179612515990754</v>
      </c>
      <c r="Q72" s="75">
        <v>66</v>
      </c>
      <c r="R72" s="35">
        <v>89743.537050608895</v>
      </c>
      <c r="S72" s="41">
        <f t="shared" si="60"/>
        <v>948.14046893968771</v>
      </c>
      <c r="T72" s="37">
        <f t="shared" si="61"/>
        <v>0.98943499999999995</v>
      </c>
      <c r="U72" s="67">
        <f t="shared" si="62"/>
        <v>1.0565000000000047E-2</v>
      </c>
      <c r="V72" s="22">
        <f t="shared" si="63"/>
        <v>2.2063224135000118E-2</v>
      </c>
      <c r="W72" s="22">
        <f t="shared" si="64"/>
        <v>3.4656115997813805E-2</v>
      </c>
      <c r="X72" s="22">
        <f t="shared" si="65"/>
        <v>4.8615953904369298E-2</v>
      </c>
      <c r="Y72" s="22">
        <f t="shared" si="66"/>
        <v>6.4291908831886957E-2</v>
      </c>
      <c r="Z72" s="22">
        <f t="shared" si="67"/>
        <v>8.2070362564081095E-2</v>
      </c>
      <c r="AA72" s="22">
        <f t="shared" si="68"/>
        <v>0.10218311884993955</v>
      </c>
      <c r="AB72" s="22">
        <f t="shared" si="69"/>
        <v>0.95137980769230757</v>
      </c>
      <c r="AC72" s="21">
        <f t="shared" si="70"/>
        <v>6742.2179674541821</v>
      </c>
      <c r="AD72" s="21">
        <f>SUM(AC72:$AC$116)</f>
        <v>87202.806981417889</v>
      </c>
      <c r="AE72" s="37">
        <f t="shared" si="71"/>
        <v>0.97771574519230764</v>
      </c>
    </row>
    <row r="73" spans="1:31" x14ac:dyDescent="0.2">
      <c r="A73" s="75">
        <v>67</v>
      </c>
      <c r="B73" s="25">
        <v>44300.018463100001</v>
      </c>
      <c r="C73" s="21">
        <f t="shared" si="48"/>
        <v>1114.8325133000035</v>
      </c>
      <c r="D73" s="22">
        <f t="shared" si="49"/>
        <v>0.97483449100075181</v>
      </c>
      <c r="E73" s="22">
        <f t="shared" si="50"/>
        <v>2.5165508999248177E-2</v>
      </c>
      <c r="F73" s="22">
        <f t="shared" si="51"/>
        <v>5.0924657444084774E-2</v>
      </c>
      <c r="G73" s="22">
        <f t="shared" si="52"/>
        <v>7.7289822403843772E-2</v>
      </c>
      <c r="H73" s="22">
        <f t="shared" si="53"/>
        <v>0.10426987168747025</v>
      </c>
      <c r="I73" s="22">
        <f t="shared" si="54"/>
        <v>0.13278617482066762</v>
      </c>
      <c r="J73" s="22">
        <f t="shared" si="55"/>
        <v>0.16286696494742522</v>
      </c>
      <c r="K73" s="22">
        <f t="shared" si="56"/>
        <v>0.19452469769009148</v>
      </c>
      <c r="L73" s="22">
        <f t="shared" si="57"/>
        <v>0.93734085673149192</v>
      </c>
      <c r="M73" s="21">
        <f t="shared" si="58"/>
        <v>3200.1488122592154</v>
      </c>
      <c r="N73" s="21">
        <f>SUM(M73:$M$121)</f>
        <v>35717.329363653371</v>
      </c>
      <c r="O73" s="23">
        <f t="shared" si="59"/>
        <v>0.97128122600193378</v>
      </c>
      <c r="Q73" s="75">
        <v>67</v>
      </c>
      <c r="R73" s="35">
        <v>88795.396581669207</v>
      </c>
      <c r="S73" s="41">
        <f t="shared" si="60"/>
        <v>1031.8913036755839</v>
      </c>
      <c r="T73" s="37">
        <f t="shared" si="61"/>
        <v>0.9883789999999999</v>
      </c>
      <c r="U73" s="67">
        <f t="shared" si="62"/>
        <v>1.1621000000000103E-2</v>
      </c>
      <c r="V73" s="22">
        <f t="shared" si="63"/>
        <v>2.4348356383000154E-2</v>
      </c>
      <c r="W73" s="22">
        <f t="shared" si="64"/>
        <v>3.8457254801345465E-2</v>
      </c>
      <c r="X73" s="22">
        <f t="shared" si="65"/>
        <v>5.4300594613983649E-2</v>
      </c>
      <c r="Y73" s="22">
        <f t="shared" si="66"/>
        <v>7.226888331631795E-2</v>
      </c>
      <c r="Z73" s="22">
        <f t="shared" si="67"/>
        <v>9.2596399813974148E-2</v>
      </c>
      <c r="AA73" s="22">
        <f t="shared" si="68"/>
        <v>0.11538311902184567</v>
      </c>
      <c r="AB73" s="22">
        <f t="shared" si="69"/>
        <v>0.95036442307692293</v>
      </c>
      <c r="AC73" s="21">
        <f t="shared" si="70"/>
        <v>6414.4100332961807</v>
      </c>
      <c r="AD73" s="21">
        <f>SUM(AC73:$AC$116)</f>
        <v>80460.589013963705</v>
      </c>
      <c r="AE73" s="37">
        <f t="shared" si="71"/>
        <v>0.97725036057692305</v>
      </c>
    </row>
    <row r="74" spans="1:31" x14ac:dyDescent="0.2">
      <c r="A74" s="75">
        <v>68</v>
      </c>
      <c r="B74" s="25">
        <v>43185.185949799998</v>
      </c>
      <c r="C74" s="21">
        <f t="shared" si="48"/>
        <v>1141.130751699995</v>
      </c>
      <c r="D74" s="22">
        <f t="shared" si="49"/>
        <v>0.97357587499967035</v>
      </c>
      <c r="E74" s="22">
        <f t="shared" si="50"/>
        <v>2.6424125000329653E-2</v>
      </c>
      <c r="F74" s="22">
        <f t="shared" si="51"/>
        <v>5.3469910929275263E-2</v>
      </c>
      <c r="G74" s="22">
        <f t="shared" si="52"/>
        <v>8.114645451969453E-2</v>
      </c>
      <c r="H74" s="22">
        <f t="shared" si="53"/>
        <v>0.11039891059962142</v>
      </c>
      <c r="I74" s="22">
        <f t="shared" si="54"/>
        <v>0.1412562411561932</v>
      </c>
      <c r="J74" s="22">
        <f t="shared" si="55"/>
        <v>0.1737312233556503</v>
      </c>
      <c r="K74" s="22">
        <f t="shared" si="56"/>
        <v>0.20781689424082608</v>
      </c>
      <c r="L74" s="22">
        <f t="shared" si="57"/>
        <v>0.93613064903814447</v>
      </c>
      <c r="M74" s="21">
        <f t="shared" si="58"/>
        <v>2999.6302293513195</v>
      </c>
      <c r="N74" s="21">
        <f>SUM(M74:$M$121)</f>
        <v>32517.180551394147</v>
      </c>
      <c r="O74" s="23">
        <f t="shared" si="59"/>
        <v>0.97072654747581621</v>
      </c>
      <c r="Q74" s="75">
        <v>68</v>
      </c>
      <c r="R74" s="35">
        <v>87763.505277993623</v>
      </c>
      <c r="S74" s="41">
        <f t="shared" si="60"/>
        <v>1130.1306574647315</v>
      </c>
      <c r="T74" s="37">
        <f t="shared" si="61"/>
        <v>0.98712299999999986</v>
      </c>
      <c r="U74" s="67">
        <f t="shared" si="62"/>
        <v>1.2877000000000138E-2</v>
      </c>
      <c r="V74" s="22">
        <f t="shared" si="63"/>
        <v>2.7151785702999962E-2</v>
      </c>
      <c r="W74" s="22">
        <f t="shared" si="64"/>
        <v>4.3181405729971582E-2</v>
      </c>
      <c r="X74" s="22">
        <f t="shared" si="65"/>
        <v>6.1360959021102106E-2</v>
      </c>
      <c r="Y74" s="22">
        <f t="shared" si="66"/>
        <v>8.1927479047990776E-2</v>
      </c>
      <c r="Z74" s="22">
        <f t="shared" si="67"/>
        <v>0.10498211619413768</v>
      </c>
      <c r="AA74" s="22">
        <f t="shared" si="68"/>
        <v>0.13060826824326718</v>
      </c>
      <c r="AB74" s="22">
        <f t="shared" si="69"/>
        <v>0.94915673076923057</v>
      </c>
      <c r="AC74" s="21">
        <f t="shared" si="70"/>
        <v>6096.0270906723508</v>
      </c>
      <c r="AD74" s="21">
        <f>SUM(AC74:$AC$116)</f>
        <v>74046.178980667537</v>
      </c>
      <c r="AE74" s="37">
        <f t="shared" si="71"/>
        <v>0.97669683493589732</v>
      </c>
    </row>
    <row r="75" spans="1:31" x14ac:dyDescent="0.2">
      <c r="A75" s="75">
        <v>69</v>
      </c>
      <c r="B75" s="25">
        <v>42044.055198100003</v>
      </c>
      <c r="C75" s="21">
        <f t="shared" si="48"/>
        <v>1167.9772945000004</v>
      </c>
      <c r="D75" s="22">
        <f t="shared" si="49"/>
        <v>0.97222015600072798</v>
      </c>
      <c r="E75" s="22">
        <f t="shared" si="50"/>
        <v>2.7779843999272032E-2</v>
      </c>
      <c r="F75" s="22">
        <f t="shared" si="51"/>
        <v>5.6207565249481353E-2</v>
      </c>
      <c r="G75" s="22">
        <f t="shared" si="52"/>
        <v>8.62539713192053E-2</v>
      </c>
      <c r="H75" s="22">
        <f t="shared" si="53"/>
        <v>0.11794881026186319</v>
      </c>
      <c r="I75" s="22">
        <f t="shared" si="54"/>
        <v>0.15130520603273015</v>
      </c>
      <c r="J75" s="22">
        <f t="shared" si="55"/>
        <v>0.1863160066908579</v>
      </c>
      <c r="K75" s="22">
        <f t="shared" si="56"/>
        <v>0.22294988923246409</v>
      </c>
      <c r="L75" s="22">
        <f t="shared" si="57"/>
        <v>0.93482707307762281</v>
      </c>
      <c r="M75" s="21">
        <f t="shared" si="58"/>
        <v>2808.0457934770889</v>
      </c>
      <c r="N75" s="21">
        <f>SUM(M75:$M$121)</f>
        <v>29517.550322042829</v>
      </c>
      <c r="O75" s="23">
        <f t="shared" si="59"/>
        <v>0.97012907516057711</v>
      </c>
      <c r="Q75" s="75">
        <v>69</v>
      </c>
      <c r="R75" s="35">
        <v>86633.374620528892</v>
      </c>
      <c r="S75" s="41">
        <f t="shared" si="60"/>
        <v>1252.8052303874574</v>
      </c>
      <c r="T75" s="37">
        <f t="shared" si="61"/>
        <v>0.98553900000000016</v>
      </c>
      <c r="U75" s="67">
        <f t="shared" si="62"/>
        <v>1.4460999999999835E-2</v>
      </c>
      <c r="V75" s="22">
        <f t="shared" si="63"/>
        <v>3.0699726102999831E-2</v>
      </c>
      <c r="W75" s="22">
        <f t="shared" si="64"/>
        <v>4.9116431307042817E-2</v>
      </c>
      <c r="X75" s="22">
        <f t="shared" si="65"/>
        <v>6.9951241180674237E-2</v>
      </c>
      <c r="Y75" s="22">
        <f t="shared" si="66"/>
        <v>9.33066256121452E-2</v>
      </c>
      <c r="Z75" s="22">
        <f t="shared" si="67"/>
        <v>0.11926707030761831</v>
      </c>
      <c r="AA75" s="22">
        <f t="shared" si="68"/>
        <v>0.14778960623570614</v>
      </c>
      <c r="AB75" s="22">
        <f t="shared" si="69"/>
        <v>0.94763365384615372</v>
      </c>
      <c r="AC75" s="21">
        <f t="shared" si="70"/>
        <v>5786.0851440632323</v>
      </c>
      <c r="AD75" s="21">
        <f>SUM(AC75:$AC$116)</f>
        <v>67950.151889995177</v>
      </c>
      <c r="AE75" s="37">
        <f t="shared" si="71"/>
        <v>0.97599875801282043</v>
      </c>
    </row>
    <row r="76" spans="1:31" x14ac:dyDescent="0.2">
      <c r="A76" s="75">
        <v>70</v>
      </c>
      <c r="B76" s="25">
        <v>40876.077903600002</v>
      </c>
      <c r="C76" s="21">
        <f t="shared" si="48"/>
        <v>1195.2166814000011</v>
      </c>
      <c r="D76" s="22">
        <f t="shared" si="49"/>
        <v>0.9707599960001364</v>
      </c>
      <c r="E76" s="22">
        <f t="shared" si="50"/>
        <v>2.9240003999863623E-2</v>
      </c>
      <c r="F76" s="22">
        <f t="shared" si="51"/>
        <v>6.0144944495359218E-2</v>
      </c>
      <c r="G76" s="22">
        <f t="shared" si="52"/>
        <v>9.2745419549318239E-2</v>
      </c>
      <c r="H76" s="22">
        <f t="shared" si="53"/>
        <v>0.12705492811585528</v>
      </c>
      <c r="I76" s="22">
        <f t="shared" si="54"/>
        <v>0.16306611389721812</v>
      </c>
      <c r="J76" s="22">
        <f t="shared" si="55"/>
        <v>0.2007467588781876</v>
      </c>
      <c r="K76" s="22">
        <f t="shared" si="56"/>
        <v>0.2400355937044506</v>
      </c>
      <c r="L76" s="22">
        <f t="shared" si="57"/>
        <v>0.9334230730770543</v>
      </c>
      <c r="M76" s="21">
        <f t="shared" si="58"/>
        <v>2625.037230184118</v>
      </c>
      <c r="N76" s="21">
        <f>SUM(M76:$M$121)</f>
        <v>26709.504528565736</v>
      </c>
      <c r="O76" s="23">
        <f t="shared" si="59"/>
        <v>0.96948557516031653</v>
      </c>
      <c r="Q76" s="75">
        <v>70</v>
      </c>
      <c r="R76" s="35">
        <v>85380.569390141434</v>
      </c>
      <c r="S76" s="41">
        <f t="shared" si="60"/>
        <v>1406.8156418413564</v>
      </c>
      <c r="T76" s="37">
        <f t="shared" si="61"/>
        <v>0.98352300000000004</v>
      </c>
      <c r="U76" s="67">
        <f t="shared" si="62"/>
        <v>1.6476999999999964E-2</v>
      </c>
      <c r="V76" s="22">
        <f t="shared" si="63"/>
        <v>3.5163936999999937E-2</v>
      </c>
      <c r="W76" s="22">
        <f t="shared" si="64"/>
        <v>5.6304459976392982E-2</v>
      </c>
      <c r="X76" s="22">
        <f t="shared" si="65"/>
        <v>8.0002542377465846E-2</v>
      </c>
      <c r="Y76" s="22">
        <f t="shared" si="66"/>
        <v>0.1063439095841143</v>
      </c>
      <c r="Z76" s="22">
        <f t="shared" si="67"/>
        <v>0.13528496207223281</v>
      </c>
      <c r="AA76" s="22">
        <f t="shared" si="68"/>
        <v>0.16676750717310701</v>
      </c>
      <c r="AB76" s="22">
        <f t="shared" si="69"/>
        <v>0.94569519230769239</v>
      </c>
      <c r="AC76" s="21">
        <f t="shared" si="70"/>
        <v>5483.0890065335898</v>
      </c>
      <c r="AD76" s="21">
        <f>SUM(AC76:$AC$116)</f>
        <v>62164.066745931908</v>
      </c>
      <c r="AE76" s="37">
        <f t="shared" si="71"/>
        <v>0.97511029647435898</v>
      </c>
    </row>
    <row r="77" spans="1:31" x14ac:dyDescent="0.2">
      <c r="A77" s="75">
        <v>71</v>
      </c>
      <c r="B77" s="25">
        <v>39680.861222200001</v>
      </c>
      <c r="C77" s="21">
        <f t="shared" si="48"/>
        <v>1263.2727553000004</v>
      </c>
      <c r="D77" s="22">
        <f t="shared" si="49"/>
        <v>0.96816418000037652</v>
      </c>
      <c r="E77" s="22">
        <f t="shared" si="50"/>
        <v>3.1835819999623524E-2</v>
      </c>
      <c r="F77" s="22">
        <f t="shared" si="51"/>
        <v>6.5418245303801845E-2</v>
      </c>
      <c r="G77" s="22">
        <f t="shared" si="52"/>
        <v>0.10076118146506104</v>
      </c>
      <c r="H77" s="22">
        <f t="shared" si="53"/>
        <v>0.13785705060855813</v>
      </c>
      <c r="I77" s="22">
        <f t="shared" si="54"/>
        <v>0.17667266428879491</v>
      </c>
      <c r="J77" s="22">
        <f t="shared" si="55"/>
        <v>0.21714490767351044</v>
      </c>
      <c r="K77" s="22">
        <f t="shared" si="56"/>
        <v>0.25917639366522333</v>
      </c>
      <c r="L77" s="22">
        <f t="shared" si="57"/>
        <v>0.93092709615420799</v>
      </c>
      <c r="M77" s="21">
        <f t="shared" si="58"/>
        <v>2450.2703183401381</v>
      </c>
      <c r="N77" s="21">
        <f>SUM(M77:$M$121)</f>
        <v>24084.467298381616</v>
      </c>
      <c r="O77" s="23">
        <f t="shared" si="59"/>
        <v>0.9683415857373453</v>
      </c>
      <c r="Q77" s="75">
        <v>71</v>
      </c>
      <c r="R77" s="35">
        <v>83973.753748300078</v>
      </c>
      <c r="S77" s="41">
        <f t="shared" si="60"/>
        <v>1595.5013212177</v>
      </c>
      <c r="T77" s="37">
        <f t="shared" si="61"/>
        <v>0.98099999999999998</v>
      </c>
      <c r="U77" s="67">
        <f t="shared" si="62"/>
        <v>1.9000000000000017E-2</v>
      </c>
      <c r="V77" s="22">
        <f t="shared" si="63"/>
        <v>4.0494691000000027E-2</v>
      </c>
      <c r="W77" s="22">
        <f t="shared" si="64"/>
        <v>6.4589788319608071E-2</v>
      </c>
      <c r="X77" s="22">
        <f t="shared" si="65"/>
        <v>9.1372453500441111E-2</v>
      </c>
      <c r="Y77" s="22">
        <f t="shared" si="66"/>
        <v>0.12079835659382938</v>
      </c>
      <c r="Z77" s="22">
        <f t="shared" si="67"/>
        <v>0.15280833002696129</v>
      </c>
      <c r="AA77" s="22">
        <f t="shared" si="68"/>
        <v>0.18734748722009212</v>
      </c>
      <c r="AB77" s="22">
        <f t="shared" si="69"/>
        <v>0.94326923076923064</v>
      </c>
      <c r="AC77" s="21">
        <f t="shared" si="70"/>
        <v>5185.3309124739772</v>
      </c>
      <c r="AD77" s="21">
        <f>SUM(AC77:$AC$116)</f>
        <v>56680.977739398324</v>
      </c>
      <c r="AE77" s="37">
        <f t="shared" si="71"/>
        <v>0.97399839743589733</v>
      </c>
    </row>
    <row r="78" spans="1:31" x14ac:dyDescent="0.2">
      <c r="A78" s="75">
        <v>72</v>
      </c>
      <c r="B78" s="25">
        <v>38417.588466900001</v>
      </c>
      <c r="C78" s="21">
        <f t="shared" si="48"/>
        <v>1332.5795579999976</v>
      </c>
      <c r="D78" s="22">
        <f t="shared" si="49"/>
        <v>0.96531329499903074</v>
      </c>
      <c r="E78" s="22">
        <f t="shared" si="50"/>
        <v>3.4686705000969216E-2</v>
      </c>
      <c r="F78" s="22">
        <f t="shared" si="51"/>
        <v>7.1191811150677686E-2</v>
      </c>
      <c r="G78" s="22">
        <f t="shared" si="52"/>
        <v>0.10950749139355</v>
      </c>
      <c r="H78" s="22">
        <f t="shared" si="53"/>
        <v>0.14959946595949775</v>
      </c>
      <c r="I78" s="22">
        <f t="shared" si="54"/>
        <v>0.19140254463226974</v>
      </c>
      <c r="J78" s="22">
        <f t="shared" si="55"/>
        <v>0.2348161379669215</v>
      </c>
      <c r="K78" s="22">
        <f t="shared" si="56"/>
        <v>0.27969993790104941</v>
      </c>
      <c r="L78" s="22">
        <f t="shared" si="57"/>
        <v>0.92818586057599106</v>
      </c>
      <c r="M78" s="21">
        <f t="shared" si="58"/>
        <v>2281.0230322452317</v>
      </c>
      <c r="N78" s="21">
        <f>SUM(M78:$M$121)</f>
        <v>21634.196980041474</v>
      </c>
      <c r="O78" s="23">
        <f t="shared" si="59"/>
        <v>0.9670851860973293</v>
      </c>
      <c r="Q78" s="75">
        <v>72</v>
      </c>
      <c r="R78" s="35">
        <v>82378.252427082378</v>
      </c>
      <c r="S78" s="41">
        <f t="shared" si="60"/>
        <v>1804.9898889298056</v>
      </c>
      <c r="T78" s="37">
        <f t="shared" si="61"/>
        <v>0.97808899999999999</v>
      </c>
      <c r="U78" s="67">
        <f t="shared" si="62"/>
        <v>2.1911000000000014E-2</v>
      </c>
      <c r="V78" s="22">
        <f t="shared" si="63"/>
        <v>4.6472770968000093E-2</v>
      </c>
      <c r="W78" s="22">
        <f t="shared" si="64"/>
        <v>7.3774162589644379E-2</v>
      </c>
      <c r="X78" s="22">
        <f t="shared" si="65"/>
        <v>0.10376998633417879</v>
      </c>
      <c r="Y78" s="22">
        <f t="shared" si="66"/>
        <v>0.13639992867172407</v>
      </c>
      <c r="Z78" s="22">
        <f t="shared" si="67"/>
        <v>0.17160803997970656</v>
      </c>
      <c r="AA78" s="22">
        <f t="shared" si="68"/>
        <v>0.2092766791857493</v>
      </c>
      <c r="AB78" s="22">
        <f t="shared" si="69"/>
        <v>0.94047019230769213</v>
      </c>
      <c r="AC78" s="21">
        <f t="shared" si="70"/>
        <v>4891.1631010932415</v>
      </c>
      <c r="AD78" s="21">
        <f>SUM(AC78:$AC$116)</f>
        <v>51495.646826924349</v>
      </c>
      <c r="AE78" s="37">
        <f t="shared" si="71"/>
        <v>0.9727155048076922</v>
      </c>
    </row>
    <row r="79" spans="1:31" x14ac:dyDescent="0.2">
      <c r="A79" s="75">
        <v>73</v>
      </c>
      <c r="B79" s="25">
        <v>37085.008908900003</v>
      </c>
      <c r="C79" s="21">
        <f t="shared" si="48"/>
        <v>1402.4381450000001</v>
      </c>
      <c r="D79" s="22">
        <f t="shared" si="49"/>
        <v>0.96218315199963644</v>
      </c>
      <c r="E79" s="22">
        <f t="shared" si="50"/>
        <v>3.7816848000363563E-2</v>
      </c>
      <c r="F79" s="22">
        <f t="shared" si="51"/>
        <v>7.7509329644792568E-2</v>
      </c>
      <c r="G79" s="22">
        <f t="shared" si="52"/>
        <v>0.11904193338458464</v>
      </c>
      <c r="H79" s="22">
        <f t="shared" si="53"/>
        <v>0.1623471265165346</v>
      </c>
      <c r="I79" s="22">
        <f t="shared" si="54"/>
        <v>0.20732070510450518</v>
      </c>
      <c r="J79" s="22">
        <f t="shared" si="55"/>
        <v>0.25381731938160673</v>
      </c>
      <c r="K79" s="22">
        <f t="shared" si="56"/>
        <v>0.30164645397227741</v>
      </c>
      <c r="L79" s="22">
        <f t="shared" si="57"/>
        <v>0.92517610769195802</v>
      </c>
      <c r="M79" s="21">
        <f t="shared" si="58"/>
        <v>2117.2133261781969</v>
      </c>
      <c r="N79" s="21">
        <f>SUM(M79:$M$121)</f>
        <v>19353.17394779624</v>
      </c>
      <c r="O79" s="23">
        <f t="shared" si="59"/>
        <v>0.96570571602548072</v>
      </c>
      <c r="Q79" s="75">
        <v>73</v>
      </c>
      <c r="R79" s="35">
        <v>80573.262538152572</v>
      </c>
      <c r="S79" s="41">
        <f t="shared" si="60"/>
        <v>2023.3557688580913</v>
      </c>
      <c r="T79" s="37">
        <f t="shared" si="61"/>
        <v>0.97488799999999998</v>
      </c>
      <c r="U79" s="67">
        <f t="shared" si="62"/>
        <v>2.5112000000000023E-2</v>
      </c>
      <c r="V79" s="22">
        <f t="shared" si="63"/>
        <v>5.3024993216000113E-2</v>
      </c>
      <c r="W79" s="22">
        <f t="shared" si="64"/>
        <v>8.3692778810700003E-2</v>
      </c>
      <c r="X79" s="22">
        <f t="shared" si="65"/>
        <v>0.11705369211976009</v>
      </c>
      <c r="Y79" s="22">
        <f t="shared" si="66"/>
        <v>0.15305053014572959</v>
      </c>
      <c r="Z79" s="22">
        <f t="shared" si="67"/>
        <v>0.19156301643894297</v>
      </c>
      <c r="AA79" s="22">
        <f t="shared" si="68"/>
        <v>0.2324828627988694</v>
      </c>
      <c r="AB79" s="22">
        <f t="shared" si="69"/>
        <v>0.93739230769230764</v>
      </c>
      <c r="AC79" s="21">
        <f t="shared" si="70"/>
        <v>4599.9931022934488</v>
      </c>
      <c r="AD79" s="21">
        <f>SUM(AC79:$AC$116)</f>
        <v>46604.483725831102</v>
      </c>
      <c r="AE79" s="37">
        <f t="shared" si="71"/>
        <v>0.97130480769230765</v>
      </c>
    </row>
    <row r="80" spans="1:31" x14ac:dyDescent="0.2">
      <c r="A80" s="75">
        <v>74</v>
      </c>
      <c r="B80" s="25">
        <v>35682.570763900003</v>
      </c>
      <c r="C80" s="21">
        <f t="shared" si="48"/>
        <v>1471.9960353999995</v>
      </c>
      <c r="D80" s="22">
        <f t="shared" si="49"/>
        <v>0.95874747800152293</v>
      </c>
      <c r="E80" s="22">
        <f t="shared" si="50"/>
        <v>4.1252521998477065E-2</v>
      </c>
      <c r="F80" s="22">
        <f t="shared" si="51"/>
        <v>8.4417488723863857E-2</v>
      </c>
      <c r="G80" s="22">
        <f t="shared" si="52"/>
        <v>0.12942471322364008</v>
      </c>
      <c r="H80" s="22">
        <f t="shared" si="53"/>
        <v>0.17616589601665117</v>
      </c>
      <c r="I80" s="22">
        <f t="shared" si="54"/>
        <v>0.22448997462940901</v>
      </c>
      <c r="J80" s="22">
        <f t="shared" si="55"/>
        <v>0.27419894582815718</v>
      </c>
      <c r="K80" s="22">
        <f t="shared" si="56"/>
        <v>0.32504452206773482</v>
      </c>
      <c r="L80" s="22">
        <f t="shared" si="57"/>
        <v>0.92187257500146436</v>
      </c>
      <c r="M80" s="21">
        <f t="shared" si="58"/>
        <v>1958.7951842670882</v>
      </c>
      <c r="N80" s="21">
        <f>SUM(M80:$M$121)</f>
        <v>17235.960621618044</v>
      </c>
      <c r="O80" s="23">
        <f t="shared" si="59"/>
        <v>0.96419159687567113</v>
      </c>
      <c r="Q80" s="75">
        <v>74</v>
      </c>
      <c r="R80" s="35">
        <v>78549.906769294481</v>
      </c>
      <c r="S80" s="41">
        <f t="shared" si="60"/>
        <v>2249.0409306184447</v>
      </c>
      <c r="T80" s="37">
        <f t="shared" si="61"/>
        <v>0.9713679999999999</v>
      </c>
      <c r="U80" s="67">
        <f t="shared" si="62"/>
        <v>2.8632000000000102E-2</v>
      </c>
      <c r="V80" s="22">
        <f t="shared" si="63"/>
        <v>6.0089752680000115E-2</v>
      </c>
      <c r="W80" s="22">
        <f t="shared" si="64"/>
        <v>9.4310004964426722E-2</v>
      </c>
      <c r="X80" s="22">
        <f t="shared" si="65"/>
        <v>0.13123408037203202</v>
      </c>
      <c r="Y80" s="22">
        <f t="shared" si="66"/>
        <v>0.17073860426935494</v>
      </c>
      <c r="Z80" s="22">
        <f t="shared" si="67"/>
        <v>0.21271249907565726</v>
      </c>
      <c r="AA80" s="22">
        <f t="shared" si="68"/>
        <v>0.25686751856499906</v>
      </c>
      <c r="AB80" s="22">
        <f t="shared" si="69"/>
        <v>0.93400769230769221</v>
      </c>
      <c r="AC80" s="21">
        <f t="shared" si="70"/>
        <v>4311.9981495275533</v>
      </c>
      <c r="AD80" s="21">
        <f>SUM(AC80:$AC$116)</f>
        <v>42004.490623537647</v>
      </c>
      <c r="AE80" s="37">
        <f t="shared" si="71"/>
        <v>0.96975352564102557</v>
      </c>
    </row>
    <row r="81" spans="1:31" x14ac:dyDescent="0.2">
      <c r="A81" s="75">
        <v>75</v>
      </c>
      <c r="B81" s="25">
        <v>34210.574728500003</v>
      </c>
      <c r="C81" s="21">
        <f t="shared" si="48"/>
        <v>1540.2369797000028</v>
      </c>
      <c r="D81" s="22">
        <f t="shared" si="49"/>
        <v>0.95497775199851087</v>
      </c>
      <c r="E81" s="22">
        <f t="shared" si="50"/>
        <v>4.5022248001489101E-2</v>
      </c>
      <c r="F81" s="22">
        <f t="shared" si="51"/>
        <v>9.196602155236433E-2</v>
      </c>
      <c r="G81" s="22">
        <f t="shared" si="52"/>
        <v>0.14071836131386389</v>
      </c>
      <c r="H81" s="22">
        <f t="shared" si="53"/>
        <v>0.19112170496957581</v>
      </c>
      <c r="I81" s="22">
        <f t="shared" si="54"/>
        <v>0.24296952969852828</v>
      </c>
      <c r="J81" s="22">
        <f t="shared" si="55"/>
        <v>0.29600286475935528</v>
      </c>
      <c r="K81" s="22">
        <f t="shared" si="56"/>
        <v>0.34990812674735977</v>
      </c>
      <c r="L81" s="22">
        <f t="shared" si="57"/>
        <v>0.91824783846010649</v>
      </c>
      <c r="M81" s="21">
        <f t="shared" si="58"/>
        <v>1805.7595604207684</v>
      </c>
      <c r="N81" s="21">
        <f>SUM(M81:$M$121)</f>
        <v>15277.165437350963</v>
      </c>
      <c r="O81" s="23">
        <f t="shared" si="59"/>
        <v>0.96253025929421543</v>
      </c>
      <c r="Q81" s="75">
        <v>75</v>
      </c>
      <c r="R81" s="35">
        <v>76300.865838676036</v>
      </c>
      <c r="S81" s="41">
        <f t="shared" si="60"/>
        <v>2471.0035401855275</v>
      </c>
      <c r="T81" s="37">
        <f t="shared" si="61"/>
        <v>0.96761499999999989</v>
      </c>
      <c r="U81" s="67">
        <f t="shared" si="62"/>
        <v>3.2385000000000108E-2</v>
      </c>
      <c r="V81" s="22">
        <f t="shared" si="63"/>
        <v>6.7613926920000109E-2</v>
      </c>
      <c r="W81" s="22">
        <f t="shared" si="64"/>
        <v>0.10562637473339863</v>
      </c>
      <c r="X81" s="22">
        <f t="shared" si="65"/>
        <v>0.1462953322215215</v>
      </c>
      <c r="Y81" s="22">
        <f t="shared" si="66"/>
        <v>0.18950644768579694</v>
      </c>
      <c r="Z81" s="22">
        <f t="shared" si="67"/>
        <v>0.23496297856733905</v>
      </c>
      <c r="AA81" s="22">
        <f t="shared" si="68"/>
        <v>0.28228281345401351</v>
      </c>
      <c r="AB81" s="22">
        <f t="shared" si="69"/>
        <v>0.93039903846153826</v>
      </c>
      <c r="AC81" s="21">
        <f t="shared" si="70"/>
        <v>4027.4394408752692</v>
      </c>
      <c r="AD81" s="21">
        <f>SUM(AC81:$AC$116)</f>
        <v>37692.492474010105</v>
      </c>
      <c r="AE81" s="37">
        <f t="shared" si="71"/>
        <v>0.96809955929487168</v>
      </c>
    </row>
    <row r="82" spans="1:31" x14ac:dyDescent="0.2">
      <c r="A82" s="75">
        <v>76</v>
      </c>
      <c r="B82" s="25">
        <v>32670.337748800001</v>
      </c>
      <c r="C82" s="21">
        <f t="shared" si="48"/>
        <v>1605.973473099999</v>
      </c>
      <c r="D82" s="22">
        <f t="shared" si="49"/>
        <v>0.95084307100072796</v>
      </c>
      <c r="E82" s="22">
        <f t="shared" si="50"/>
        <v>4.9156928999272043E-2</v>
      </c>
      <c r="F82" s="22">
        <f t="shared" si="51"/>
        <v>0.10020768872584586</v>
      </c>
      <c r="G82" s="22">
        <f t="shared" si="52"/>
        <v>0.15298728861728972</v>
      </c>
      <c r="H82" s="22">
        <f t="shared" si="53"/>
        <v>0.20727946937275649</v>
      </c>
      <c r="I82" s="22">
        <f t="shared" si="54"/>
        <v>0.26281305112358</v>
      </c>
      <c r="J82" s="22">
        <f t="shared" si="55"/>
        <v>0.31925966663393651</v>
      </c>
      <c r="K82" s="22">
        <f t="shared" si="56"/>
        <v>0.37623340105663522</v>
      </c>
      <c r="L82" s="22">
        <f t="shared" si="57"/>
        <v>0.91427218365454588</v>
      </c>
      <c r="M82" s="21">
        <f t="shared" si="58"/>
        <v>1658.1348131350426</v>
      </c>
      <c r="N82" s="21">
        <f>SUM(M82:$M$121)</f>
        <v>13471.405876930196</v>
      </c>
      <c r="O82" s="23">
        <f t="shared" si="59"/>
        <v>0.9607080841750002</v>
      </c>
      <c r="Q82" s="75">
        <v>76</v>
      </c>
      <c r="R82" s="35">
        <v>73829.862298490509</v>
      </c>
      <c r="S82" s="41">
        <f t="shared" si="60"/>
        <v>2687.9976265634468</v>
      </c>
      <c r="T82" s="37">
        <f t="shared" si="61"/>
        <v>0.96359199999999989</v>
      </c>
      <c r="U82" s="67">
        <f t="shared" si="62"/>
        <v>3.6408000000000107E-2</v>
      </c>
      <c r="V82" s="22">
        <f t="shared" si="63"/>
        <v>7.5692682248000062E-2</v>
      </c>
      <c r="W82" s="22">
        <f t="shared" si="64"/>
        <v>0.11772278460081897</v>
      </c>
      <c r="X82" s="22">
        <f t="shared" si="65"/>
        <v>0.1623801281354639</v>
      </c>
      <c r="Y82" s="22">
        <f t="shared" si="66"/>
        <v>0.20935803864898644</v>
      </c>
      <c r="Z82" s="22">
        <f t="shared" si="67"/>
        <v>0.25826161588443075</v>
      </c>
      <c r="AA82" s="22">
        <f t="shared" si="68"/>
        <v>0.30865235474770608</v>
      </c>
      <c r="AB82" s="22">
        <f t="shared" si="69"/>
        <v>0.92653076923076894</v>
      </c>
      <c r="AC82" s="21">
        <f t="shared" si="70"/>
        <v>3747.1257832524257</v>
      </c>
      <c r="AD82" s="21">
        <f>SUM(AC82:$AC$116)</f>
        <v>33665.053033134835</v>
      </c>
      <c r="AE82" s="37">
        <f t="shared" si="71"/>
        <v>0.96632660256410241</v>
      </c>
    </row>
    <row r="83" spans="1:31" x14ac:dyDescent="0.2">
      <c r="A83" s="75">
        <v>77</v>
      </c>
      <c r="B83" s="25">
        <v>31064.364275700002</v>
      </c>
      <c r="C83" s="21">
        <f t="shared" si="48"/>
        <v>1667.8455626000032</v>
      </c>
      <c r="D83" s="22">
        <f t="shared" si="49"/>
        <v>0.94631000500130402</v>
      </c>
      <c r="E83" s="22">
        <f t="shared" si="50"/>
        <v>5.3689994998695978E-2</v>
      </c>
      <c r="F83" s="22">
        <f t="shared" si="51"/>
        <v>0.10919820818459557</v>
      </c>
      <c r="G83" s="22">
        <f t="shared" si="52"/>
        <v>0.16629720002804055</v>
      </c>
      <c r="H83" s="22">
        <f t="shared" si="53"/>
        <v>0.22470177113395023</v>
      </c>
      <c r="I83" s="22">
        <f t="shared" si="54"/>
        <v>0.28406657825290882</v>
      </c>
      <c r="J83" s="22">
        <f t="shared" si="55"/>
        <v>0.34398575541295895</v>
      </c>
      <c r="K83" s="22">
        <f t="shared" si="56"/>
        <v>0.40399515635081196</v>
      </c>
      <c r="L83" s="22">
        <f t="shared" si="57"/>
        <v>0.90991346634740766</v>
      </c>
      <c r="M83" s="21">
        <f t="shared" si="58"/>
        <v>1515.9865363985978</v>
      </c>
      <c r="N83" s="21">
        <f>SUM(M83:$M$121)</f>
        <v>11813.271063795153</v>
      </c>
      <c r="O83" s="23">
        <f t="shared" si="59"/>
        <v>0.95871033874256184</v>
      </c>
      <c r="Q83" s="75">
        <v>77</v>
      </c>
      <c r="R83" s="35">
        <v>71141.864671927062</v>
      </c>
      <c r="S83" s="41">
        <f t="shared" si="60"/>
        <v>2900.3826808097947</v>
      </c>
      <c r="T83" s="37">
        <f t="shared" si="61"/>
        <v>0.95923099999999994</v>
      </c>
      <c r="U83" s="67">
        <f t="shared" si="62"/>
        <v>4.0769000000000055E-2</v>
      </c>
      <c r="V83" s="22">
        <f t="shared" si="63"/>
        <v>8.4387152031999979E-2</v>
      </c>
      <c r="W83" s="22">
        <f t="shared" si="64"/>
        <v>0.13073181194474823</v>
      </c>
      <c r="X83" s="22">
        <f t="shared" si="65"/>
        <v>0.17948471827182708</v>
      </c>
      <c r="Y83" s="22">
        <f t="shared" si="66"/>
        <v>0.23023604999255981</v>
      </c>
      <c r="Z83" s="22">
        <f t="shared" si="67"/>
        <v>0.28253073370026527</v>
      </c>
      <c r="AA83" s="22">
        <f t="shared" si="68"/>
        <v>0.33587529111891695</v>
      </c>
      <c r="AB83" s="22">
        <f t="shared" si="69"/>
        <v>0.92233750000000003</v>
      </c>
      <c r="AC83" s="21">
        <f t="shared" si="70"/>
        <v>3471.8273343613173</v>
      </c>
      <c r="AD83" s="21">
        <f>SUM(AC83:$AC$116)</f>
        <v>29917.927249882407</v>
      </c>
      <c r="AE83" s="37">
        <f t="shared" si="71"/>
        <v>0.96440468749999997</v>
      </c>
    </row>
    <row r="84" spans="1:31" x14ac:dyDescent="0.2">
      <c r="A84" s="75">
        <v>78</v>
      </c>
      <c r="B84" s="25">
        <v>29396.518713099998</v>
      </c>
      <c r="C84" s="21">
        <f t="shared" si="48"/>
        <v>1724.327354699999</v>
      </c>
      <c r="D84" s="22">
        <f t="shared" si="49"/>
        <v>0.94134246399960331</v>
      </c>
      <c r="E84" s="22">
        <f t="shared" si="50"/>
        <v>5.8657536000396721E-2</v>
      </c>
      <c r="F84" s="22">
        <f t="shared" si="51"/>
        <v>0.11899610532934121</v>
      </c>
      <c r="G84" s="22">
        <f t="shared" si="52"/>
        <v>0.18071432747349914</v>
      </c>
      <c r="H84" s="22">
        <f t="shared" si="53"/>
        <v>0.24344726573391287</v>
      </c>
      <c r="I84" s="22">
        <f t="shared" si="54"/>
        <v>0.306766026862268</v>
      </c>
      <c r="J84" s="22">
        <f t="shared" si="55"/>
        <v>0.37018013071903777</v>
      </c>
      <c r="K84" s="22">
        <f t="shared" si="56"/>
        <v>0.43314326713883372</v>
      </c>
      <c r="L84" s="22">
        <f t="shared" si="57"/>
        <v>0.90513698461500325</v>
      </c>
      <c r="M84" s="21">
        <f t="shared" si="58"/>
        <v>1379.4165642704486</v>
      </c>
      <c r="N84" s="21">
        <f>SUM(M84:$M$121)</f>
        <v>10297.284527396554</v>
      </c>
      <c r="O84" s="23">
        <f t="shared" si="59"/>
        <v>0.95652111794854311</v>
      </c>
      <c r="Q84" s="75">
        <v>78</v>
      </c>
      <c r="R84" s="35">
        <v>68241.481991117267</v>
      </c>
      <c r="S84" s="41">
        <f t="shared" si="60"/>
        <v>3103.0766691000827</v>
      </c>
      <c r="T84" s="37">
        <f t="shared" si="61"/>
        <v>0.95452800000000004</v>
      </c>
      <c r="U84" s="67">
        <f t="shared" si="62"/>
        <v>4.5471999999999957E-2</v>
      </c>
      <c r="V84" s="22">
        <f t="shared" si="63"/>
        <v>9.3786389247999938E-2</v>
      </c>
      <c r="W84" s="22">
        <f t="shared" si="64"/>
        <v>0.14461137960702591</v>
      </c>
      <c r="X84" s="22">
        <f t="shared" si="65"/>
        <v>0.19751973194419259</v>
      </c>
      <c r="Y84" s="22">
        <f t="shared" si="66"/>
        <v>0.25203703143483197</v>
      </c>
      <c r="Z84" s="22">
        <f t="shared" si="67"/>
        <v>0.30764882611062083</v>
      </c>
      <c r="AA84" s="22">
        <f t="shared" si="68"/>
        <v>0.36407613913377918</v>
      </c>
      <c r="AB84" s="22">
        <f t="shared" si="69"/>
        <v>0.9178153846153847</v>
      </c>
      <c r="AC84" s="21">
        <f t="shared" si="70"/>
        <v>3202.1965440064814</v>
      </c>
      <c r="AD84" s="21">
        <f>SUM(AC84:$AC$116)</f>
        <v>26446.099915521092</v>
      </c>
      <c r="AE84" s="37">
        <f t="shared" si="71"/>
        <v>0.96233205128205135</v>
      </c>
    </row>
    <row r="85" spans="1:31" x14ac:dyDescent="0.2">
      <c r="A85" s="75">
        <v>79</v>
      </c>
      <c r="B85" s="25">
        <v>27672.191358399999</v>
      </c>
      <c r="C85" s="21">
        <f t="shared" si="48"/>
        <v>1773.7438823999983</v>
      </c>
      <c r="D85" s="22">
        <f t="shared" si="49"/>
        <v>0.93590157499899007</v>
      </c>
      <c r="E85" s="22">
        <f t="shared" si="50"/>
        <v>6.4098425001009957E-2</v>
      </c>
      <c r="F85" s="22">
        <f t="shared" si="51"/>
        <v>0.12966247262925329</v>
      </c>
      <c r="G85" s="22">
        <f t="shared" si="52"/>
        <v>0.19630446601588136</v>
      </c>
      <c r="H85" s="22">
        <f t="shared" si="53"/>
        <v>0.26356878644112225</v>
      </c>
      <c r="I85" s="22">
        <f t="shared" si="54"/>
        <v>0.33093439065208508</v>
      </c>
      <c r="J85" s="22">
        <f t="shared" si="55"/>
        <v>0.39782092645360023</v>
      </c>
      <c r="K85" s="22">
        <f t="shared" si="56"/>
        <v>0.46359905729351525</v>
      </c>
      <c r="L85" s="22">
        <f t="shared" si="57"/>
        <v>0.89990536057595172</v>
      </c>
      <c r="M85" s="21">
        <f t="shared" si="58"/>
        <v>1248.5609495117417</v>
      </c>
      <c r="N85" s="21">
        <f>SUM(M85:$M$121)</f>
        <v>8917.8679631261039</v>
      </c>
      <c r="O85" s="23">
        <f t="shared" si="59"/>
        <v>0.95412329026397791</v>
      </c>
      <c r="Q85" s="75">
        <v>79</v>
      </c>
      <c r="R85" s="35">
        <v>65138.405322017185</v>
      </c>
      <c r="S85" s="41">
        <f t="shared" si="60"/>
        <v>3297.0455237792194</v>
      </c>
      <c r="T85" s="37">
        <f t="shared" si="61"/>
        <v>0.94938400000000001</v>
      </c>
      <c r="U85" s="67">
        <f t="shared" si="62"/>
        <v>5.0615999999999994E-2</v>
      </c>
      <c r="V85" s="22">
        <f t="shared" si="63"/>
        <v>0.10386220164000001</v>
      </c>
      <c r="W85" s="22">
        <f t="shared" si="64"/>
        <v>0.15929101288196115</v>
      </c>
      <c r="X85" s="22">
        <f t="shared" si="65"/>
        <v>0.21640541863081225</v>
      </c>
      <c r="Y85" s="22">
        <f t="shared" si="66"/>
        <v>0.27466645935019279</v>
      </c>
      <c r="Z85" s="22">
        <f t="shared" si="67"/>
        <v>0.33378186824669281</v>
      </c>
      <c r="AA85" s="22">
        <f t="shared" si="68"/>
        <v>0.39319453501832102</v>
      </c>
      <c r="AB85" s="22">
        <f t="shared" si="69"/>
        <v>0.91286923076923054</v>
      </c>
      <c r="AC85" s="21">
        <f t="shared" si="70"/>
        <v>2939.0252526513646</v>
      </c>
      <c r="AD85" s="21">
        <f>SUM(AC85:$AC$116)</f>
        <v>23243.903371514611</v>
      </c>
      <c r="AE85" s="37">
        <f t="shared" si="71"/>
        <v>0.96006506410256398</v>
      </c>
    </row>
    <row r="86" spans="1:31" x14ac:dyDescent="0.2">
      <c r="A86" s="75">
        <v>80</v>
      </c>
      <c r="B86" s="25">
        <v>25898.447476000001</v>
      </c>
      <c r="C86" s="21">
        <f t="shared" si="48"/>
        <v>1814.3008722000013</v>
      </c>
      <c r="D86" s="22">
        <f t="shared" si="49"/>
        <v>0.92994557400086209</v>
      </c>
      <c r="E86" s="22">
        <f t="shared" si="50"/>
        <v>7.0054425999137887E-2</v>
      </c>
      <c r="F86" s="22">
        <f t="shared" si="51"/>
        <v>0.14126062456408844</v>
      </c>
      <c r="G86" s="22">
        <f t="shared" si="52"/>
        <v>0.21313177236647729</v>
      </c>
      <c r="H86" s="22">
        <f t="shared" si="53"/>
        <v>0.28511114072156901</v>
      </c>
      <c r="I86" s="22">
        <f t="shared" si="54"/>
        <v>0.35657863002629353</v>
      </c>
      <c r="J86" s="22">
        <f t="shared" si="55"/>
        <v>0.42686180145912933</v>
      </c>
      <c r="K86" s="22">
        <f t="shared" si="56"/>
        <v>0.49525186432067198</v>
      </c>
      <c r="L86" s="22">
        <f t="shared" si="57"/>
        <v>0.89417843653929041</v>
      </c>
      <c r="M86" s="21">
        <f t="shared" si="58"/>
        <v>1123.5866914714165</v>
      </c>
      <c r="N86" s="21">
        <f>SUM(M86:$M$121)</f>
        <v>7669.3070136143624</v>
      </c>
      <c r="O86" s="23">
        <f t="shared" si="59"/>
        <v>0.95149845008050815</v>
      </c>
      <c r="Q86" s="75">
        <v>80</v>
      </c>
      <c r="R86" s="35">
        <v>61841.359798237965</v>
      </c>
      <c r="S86" s="41">
        <f t="shared" si="60"/>
        <v>3468.3726642841793</v>
      </c>
      <c r="T86" s="37">
        <f t="shared" si="61"/>
        <v>0.94391499999999995</v>
      </c>
      <c r="U86" s="67">
        <f t="shared" si="62"/>
        <v>5.6085000000000051E-2</v>
      </c>
      <c r="V86" s="22">
        <f t="shared" si="63"/>
        <v>0.11446897449500011</v>
      </c>
      <c r="W86" s="22">
        <f t="shared" si="64"/>
        <v>0.17462841024370782</v>
      </c>
      <c r="X86" s="22">
        <f t="shared" si="65"/>
        <v>0.23599561331367797</v>
      </c>
      <c r="Y86" s="22">
        <f t="shared" si="66"/>
        <v>0.29826273483299998</v>
      </c>
      <c r="Z86" s="22">
        <f t="shared" si="67"/>
        <v>0.36084296240332792</v>
      </c>
      <c r="AA86" s="22">
        <f t="shared" si="68"/>
        <v>0.42314032054380035</v>
      </c>
      <c r="AB86" s="22">
        <f t="shared" si="69"/>
        <v>0.90761057692307667</v>
      </c>
      <c r="AC86" s="21">
        <f t="shared" si="70"/>
        <v>2682.9457215991947</v>
      </c>
      <c r="AD86" s="21">
        <f>SUM(AC86:$AC$116)</f>
        <v>20304.878118863242</v>
      </c>
      <c r="AE86" s="37">
        <f t="shared" si="71"/>
        <v>0.95765484775641019</v>
      </c>
    </row>
    <row r="87" spans="1:31" x14ac:dyDescent="0.2">
      <c r="A87" s="75">
        <v>81</v>
      </c>
      <c r="B87" s="25">
        <v>24084.1466038</v>
      </c>
      <c r="C87" s="21">
        <f t="shared" si="48"/>
        <v>1844.1299934999988</v>
      </c>
      <c r="D87" s="22">
        <f t="shared" si="49"/>
        <v>0.92342971400078455</v>
      </c>
      <c r="E87" s="22">
        <f t="shared" si="50"/>
        <v>7.6570285999215421E-2</v>
      </c>
      <c r="F87" s="22">
        <f t="shared" si="51"/>
        <v>0.15385561302451745</v>
      </c>
      <c r="G87" s="22">
        <f t="shared" si="52"/>
        <v>0.23125731304596944</v>
      </c>
      <c r="H87" s="22">
        <f t="shared" si="53"/>
        <v>0.30810857327322472</v>
      </c>
      <c r="I87" s="22">
        <f t="shared" si="54"/>
        <v>0.38368629889264966</v>
      </c>
      <c r="J87" s="22">
        <f t="shared" si="55"/>
        <v>0.45722830476220955</v>
      </c>
      <c r="K87" s="22">
        <f t="shared" si="56"/>
        <v>0.52795601430584915</v>
      </c>
      <c r="L87" s="22">
        <f t="shared" si="57"/>
        <v>0.88791318653921569</v>
      </c>
      <c r="M87" s="21">
        <f t="shared" si="58"/>
        <v>1004.6869910962653</v>
      </c>
      <c r="N87" s="21">
        <f>SUM(M87:$M$121)</f>
        <v>6545.7203221429454</v>
      </c>
      <c r="O87" s="23">
        <f t="shared" si="59"/>
        <v>0.94862687716380723</v>
      </c>
      <c r="Q87" s="75">
        <v>81</v>
      </c>
      <c r="R87" s="35">
        <v>58372.987133953786</v>
      </c>
      <c r="S87" s="41">
        <f t="shared" si="60"/>
        <v>3610.5443731964479</v>
      </c>
      <c r="T87" s="37">
        <f t="shared" si="61"/>
        <v>0.93814699999999995</v>
      </c>
      <c r="U87" s="67">
        <f t="shared" si="62"/>
        <v>6.1853000000000047E-2</v>
      </c>
      <c r="V87" s="22">
        <f t="shared" si="63"/>
        <v>0.12558695459200009</v>
      </c>
      <c r="W87" s="22">
        <f t="shared" si="64"/>
        <v>0.19060043893113038</v>
      </c>
      <c r="X87" s="22">
        <f t="shared" si="65"/>
        <v>0.25656731255780441</v>
      </c>
      <c r="Y87" s="22">
        <f t="shared" si="66"/>
        <v>0.32286589619121203</v>
      </c>
      <c r="Z87" s="22">
        <f t="shared" si="67"/>
        <v>0.38886480302124699</v>
      </c>
      <c r="AA87" s="22">
        <f t="shared" si="68"/>
        <v>0.45392136701002916</v>
      </c>
      <c r="AB87" s="22">
        <f t="shared" si="69"/>
        <v>0.90206442307692281</v>
      </c>
      <c r="AC87" s="21">
        <f t="shared" si="70"/>
        <v>2435.0699142339454</v>
      </c>
      <c r="AD87" s="21">
        <f>SUM(AC87:$AC$116)</f>
        <v>17621.932397264052</v>
      </c>
      <c r="AE87" s="37">
        <f t="shared" si="71"/>
        <v>0.95511286057692291</v>
      </c>
    </row>
    <row r="88" spans="1:31" x14ac:dyDescent="0.2">
      <c r="A88" s="75">
        <v>82</v>
      </c>
      <c r="B88" s="25">
        <v>22240.016610300001</v>
      </c>
      <c r="C88" s="21">
        <f t="shared" si="48"/>
        <v>1861.3511464000003</v>
      </c>
      <c r="D88" s="22">
        <f t="shared" si="49"/>
        <v>0.91630621599725093</v>
      </c>
      <c r="E88" s="22">
        <f t="shared" si="50"/>
        <v>8.3693784002749086E-2</v>
      </c>
      <c r="F88" s="22">
        <f t="shared" si="51"/>
        <v>0.16751359058673587</v>
      </c>
      <c r="G88" s="22">
        <f t="shared" si="52"/>
        <v>0.25073731521034048</v>
      </c>
      <c r="H88" s="22">
        <f t="shared" si="53"/>
        <v>0.33258190443411839</v>
      </c>
      <c r="I88" s="22">
        <f t="shared" si="54"/>
        <v>0.41222197314160797</v>
      </c>
      <c r="J88" s="22">
        <f t="shared" si="55"/>
        <v>0.48881438561359764</v>
      </c>
      <c r="K88" s="22">
        <f t="shared" si="56"/>
        <v>0.56152849144978867</v>
      </c>
      <c r="L88" s="22">
        <f t="shared" si="57"/>
        <v>0.88106366922812607</v>
      </c>
      <c r="M88" s="21">
        <f t="shared" si="58"/>
        <v>892.07482773878155</v>
      </c>
      <c r="N88" s="21">
        <f>SUM(M88:$M$121)</f>
        <v>5541.0333310466804</v>
      </c>
      <c r="O88" s="23">
        <f t="shared" si="59"/>
        <v>0.94548751506289108</v>
      </c>
      <c r="Q88" s="75">
        <v>82</v>
      </c>
      <c r="R88" s="35">
        <v>54762.442760757338</v>
      </c>
      <c r="S88" s="41">
        <f t="shared" si="60"/>
        <v>3720.3413113948118</v>
      </c>
      <c r="T88" s="37">
        <f t="shared" si="61"/>
        <v>0.932064</v>
      </c>
      <c r="U88" s="67">
        <f t="shared" si="62"/>
        <v>6.7935999999999996E-2</v>
      </c>
      <c r="V88" s="22">
        <f t="shared" si="63"/>
        <v>0.13723589046400012</v>
      </c>
      <c r="W88" s="22">
        <f t="shared" si="64"/>
        <v>0.20755202815529372</v>
      </c>
      <c r="X88" s="22">
        <f t="shared" si="65"/>
        <v>0.27822174583643283</v>
      </c>
      <c r="Y88" s="22">
        <f t="shared" si="66"/>
        <v>0.34857202871324738</v>
      </c>
      <c r="Z88" s="22">
        <f t="shared" si="67"/>
        <v>0.41791783911266478</v>
      </c>
      <c r="AA88" s="22">
        <f t="shared" si="68"/>
        <v>0.48557092034395616</v>
      </c>
      <c r="AB88" s="22">
        <f t="shared" si="69"/>
        <v>0.89621538461538475</v>
      </c>
      <c r="AC88" s="21">
        <f t="shared" si="70"/>
        <v>2196.5899373354159</v>
      </c>
      <c r="AD88" s="21">
        <f>SUM(AC88:$AC$116)</f>
        <v>15186.862483030112</v>
      </c>
      <c r="AE88" s="37">
        <f t="shared" si="71"/>
        <v>0.95243205128205133</v>
      </c>
    </row>
    <row r="89" spans="1:31" x14ac:dyDescent="0.2">
      <c r="A89" s="75">
        <v>83</v>
      </c>
      <c r="B89" s="25">
        <v>20378.665463900001</v>
      </c>
      <c r="C89" s="21">
        <f t="shared" si="48"/>
        <v>1864.1538906999995</v>
      </c>
      <c r="D89" s="22">
        <f t="shared" si="49"/>
        <v>0.90852424100085094</v>
      </c>
      <c r="E89" s="22">
        <f t="shared" si="50"/>
        <v>9.1475758999149101E-2</v>
      </c>
      <c r="F89" s="22">
        <f t="shared" si="51"/>
        <v>0.18230099096925972</v>
      </c>
      <c r="G89" s="22">
        <f t="shared" si="52"/>
        <v>0.27162111975906972</v>
      </c>
      <c r="H89" s="22">
        <f t="shared" si="53"/>
        <v>0.35853537104002853</v>
      </c>
      <c r="I89" s="22">
        <f t="shared" si="54"/>
        <v>0.44212359857227468</v>
      </c>
      <c r="J89" s="22">
        <f t="shared" si="55"/>
        <v>0.52147928182173675</v>
      </c>
      <c r="K89" s="22">
        <f t="shared" si="56"/>
        <v>0.59574764869203478</v>
      </c>
      <c r="L89" s="22">
        <f t="shared" si="57"/>
        <v>0.87358100096235636</v>
      </c>
      <c r="M89" s="21">
        <f t="shared" si="58"/>
        <v>785.97472095357932</v>
      </c>
      <c r="N89" s="21">
        <f>SUM(M89:$M$121)</f>
        <v>4648.9585033079002</v>
      </c>
      <c r="O89" s="23">
        <f t="shared" si="59"/>
        <v>0.94205795877441334</v>
      </c>
      <c r="Q89" s="75">
        <v>83</v>
      </c>
      <c r="R89" s="35">
        <v>51042.101449362526</v>
      </c>
      <c r="S89" s="41">
        <f t="shared" si="60"/>
        <v>3795.0312848615577</v>
      </c>
      <c r="T89" s="37">
        <f t="shared" si="61"/>
        <v>0.92564899999999994</v>
      </c>
      <c r="U89" s="67">
        <f t="shared" si="62"/>
        <v>7.4351000000000056E-2</v>
      </c>
      <c r="V89" s="22">
        <f t="shared" si="63"/>
        <v>0.14979231914900018</v>
      </c>
      <c r="W89" s="22">
        <f t="shared" si="64"/>
        <v>0.22561298991961154</v>
      </c>
      <c r="X89" s="22">
        <f t="shared" si="65"/>
        <v>0.30109094301812683</v>
      </c>
      <c r="Y89" s="22">
        <f t="shared" si="66"/>
        <v>0.37549120995196122</v>
      </c>
      <c r="Z89" s="22">
        <f t="shared" si="67"/>
        <v>0.44807536858408453</v>
      </c>
      <c r="AA89" s="22">
        <f t="shared" si="68"/>
        <v>0.5181107408383443</v>
      </c>
      <c r="AB89" s="22">
        <f t="shared" si="69"/>
        <v>0.89004711538461512</v>
      </c>
      <c r="AC89" s="21">
        <f t="shared" si="70"/>
        <v>1968.6176955313435</v>
      </c>
      <c r="AD89" s="21">
        <f>SUM(AC89:$AC$116)</f>
        <v>12990.272545694697</v>
      </c>
      <c r="AE89" s="37">
        <f t="shared" si="71"/>
        <v>0.94960492788461526</v>
      </c>
    </row>
    <row r="90" spans="1:31" x14ac:dyDescent="0.2">
      <c r="A90" s="75">
        <v>84</v>
      </c>
      <c r="B90" s="25">
        <v>18514.511573200001</v>
      </c>
      <c r="C90" s="21">
        <f t="shared" si="48"/>
        <v>1850.8970179999997</v>
      </c>
      <c r="D90" s="22">
        <f t="shared" si="49"/>
        <v>0.90002992999938503</v>
      </c>
      <c r="E90" s="22">
        <f t="shared" si="50"/>
        <v>9.9970070000614947E-2</v>
      </c>
      <c r="F90" s="22">
        <f t="shared" si="51"/>
        <v>0.19828349385754246</v>
      </c>
      <c r="G90" s="22">
        <f t="shared" si="52"/>
        <v>0.29394880179166216</v>
      </c>
      <c r="H90" s="22">
        <f t="shared" si="53"/>
        <v>0.38595320163041985</v>
      </c>
      <c r="I90" s="22">
        <f t="shared" si="54"/>
        <v>0.47329889882617326</v>
      </c>
      <c r="J90" s="22">
        <f t="shared" si="55"/>
        <v>0.55504505761714007</v>
      </c>
      <c r="K90" s="22">
        <f t="shared" si="56"/>
        <v>0.63035332742957528</v>
      </c>
      <c r="L90" s="22">
        <f t="shared" si="57"/>
        <v>0.86541339423017782</v>
      </c>
      <c r="M90" s="21">
        <f t="shared" si="58"/>
        <v>686.61258346173656</v>
      </c>
      <c r="N90" s="21">
        <f>SUM(M90:$M$121)</f>
        <v>3862.9837823543239</v>
      </c>
      <c r="O90" s="23">
        <f t="shared" si="59"/>
        <v>0.93831447235549814</v>
      </c>
      <c r="Q90" s="75">
        <v>84</v>
      </c>
      <c r="R90" s="35">
        <v>47247.070164500969</v>
      </c>
      <c r="S90" s="41">
        <f t="shared" si="60"/>
        <v>3850.6834654769991</v>
      </c>
      <c r="T90" s="37">
        <f t="shared" si="61"/>
        <v>0.91849899999999984</v>
      </c>
      <c r="U90" s="67">
        <f t="shared" si="62"/>
        <v>8.1501000000000157E-2</v>
      </c>
      <c r="V90" s="22">
        <f t="shared" si="63"/>
        <v>0.16341182232100016</v>
      </c>
      <c r="W90" s="22">
        <f t="shared" si="64"/>
        <v>0.24495239882301692</v>
      </c>
      <c r="X90" s="22">
        <f t="shared" si="65"/>
        <v>0.3253287260635091</v>
      </c>
      <c r="Y90" s="22">
        <f t="shared" si="66"/>
        <v>0.40374306954805167</v>
      </c>
      <c r="Z90" s="22">
        <f t="shared" si="67"/>
        <v>0.47940390022389079</v>
      </c>
      <c r="AA90" s="22">
        <f t="shared" si="68"/>
        <v>0.55154654594256458</v>
      </c>
      <c r="AB90" s="22">
        <f t="shared" si="69"/>
        <v>0.88317211538461515</v>
      </c>
      <c r="AC90" s="21">
        <f t="shared" si="70"/>
        <v>1752.1625012027807</v>
      </c>
      <c r="AD90" s="21">
        <f>SUM(AC90:$AC$116)</f>
        <v>11021.654850163353</v>
      </c>
      <c r="AE90" s="37">
        <f t="shared" si="71"/>
        <v>0.94645388621794857</v>
      </c>
    </row>
    <row r="91" spans="1:31" x14ac:dyDescent="0.2">
      <c r="A91" s="75">
        <v>85</v>
      </c>
      <c r="B91" s="25">
        <v>16663.614555200002</v>
      </c>
      <c r="C91" s="21">
        <f t="shared" si="48"/>
        <v>1820.2250238000015</v>
      </c>
      <c r="D91" s="22">
        <f t="shared" si="49"/>
        <v>0.89076649500201099</v>
      </c>
      <c r="E91" s="22">
        <f t="shared" si="50"/>
        <v>0.10923350499798899</v>
      </c>
      <c r="F91" s="22">
        <f t="shared" si="51"/>
        <v>0.21552475681689801</v>
      </c>
      <c r="G91" s="22">
        <f t="shared" si="52"/>
        <v>0.31774846824260644</v>
      </c>
      <c r="H91" s="22">
        <f t="shared" si="53"/>
        <v>0.4147960155345205</v>
      </c>
      <c r="I91" s="22">
        <f t="shared" si="54"/>
        <v>0.50562206038729851</v>
      </c>
      <c r="J91" s="22">
        <f t="shared" si="55"/>
        <v>0.58929513313998649</v>
      </c>
      <c r="K91" s="22">
        <f t="shared" si="56"/>
        <v>0.66504878622758035</v>
      </c>
      <c r="L91" s="22">
        <f t="shared" si="57"/>
        <v>0.85650624519424134</v>
      </c>
      <c r="M91" s="21">
        <f t="shared" si="58"/>
        <v>594.20372637477271</v>
      </c>
      <c r="N91" s="21">
        <f>SUM(M91:$M$121)</f>
        <v>3176.371198892587</v>
      </c>
      <c r="O91" s="23">
        <f t="shared" si="59"/>
        <v>0.93423202904736058</v>
      </c>
      <c r="Q91" s="75">
        <v>85</v>
      </c>
      <c r="R91" s="35">
        <v>43396.386699023969</v>
      </c>
      <c r="S91" s="41">
        <f t="shared" si="60"/>
        <v>3870.0463694322607</v>
      </c>
      <c r="T91" s="37">
        <f t="shared" si="61"/>
        <v>0.91082099999999999</v>
      </c>
      <c r="U91" s="67">
        <f t="shared" si="62"/>
        <v>8.9179000000000008E-2</v>
      </c>
      <c r="V91" s="22">
        <f t="shared" si="63"/>
        <v>0.17795490122800006</v>
      </c>
      <c r="W91" s="22">
        <f t="shared" si="64"/>
        <v>0.26546324608247701</v>
      </c>
      <c r="X91" s="22">
        <f t="shared" si="65"/>
        <v>0.35083551484329495</v>
      </c>
      <c r="Y91" s="22">
        <f t="shared" si="66"/>
        <v>0.43320994385828476</v>
      </c>
      <c r="Z91" s="22">
        <f t="shared" si="67"/>
        <v>0.51175400946823513</v>
      </c>
      <c r="AA91" s="22">
        <f t="shared" si="68"/>
        <v>0.58557289726871375</v>
      </c>
      <c r="AB91" s="22">
        <f t="shared" si="69"/>
        <v>0.87578942307692287</v>
      </c>
      <c r="AC91" s="21">
        <f t="shared" si="70"/>
        <v>1547.4610626848582</v>
      </c>
      <c r="AD91" s="21">
        <f>SUM(AC91:$AC$116)</f>
        <v>9269.4923489605735</v>
      </c>
      <c r="AE91" s="37">
        <f t="shared" si="71"/>
        <v>0.9430701522435897</v>
      </c>
    </row>
    <row r="92" spans="1:31" x14ac:dyDescent="0.2">
      <c r="A92" s="75">
        <v>86</v>
      </c>
      <c r="B92" s="25">
        <v>14843.3895314</v>
      </c>
      <c r="C92" s="21">
        <f t="shared" si="48"/>
        <v>1771.1964509000009</v>
      </c>
      <c r="D92" s="22">
        <f t="shared" si="49"/>
        <v>0.88067439400191061</v>
      </c>
      <c r="E92" s="22">
        <f t="shared" si="50"/>
        <v>0.11932560599808938</v>
      </c>
      <c r="F92" s="22">
        <f t="shared" si="51"/>
        <v>0.23408487455979884</v>
      </c>
      <c r="G92" s="22">
        <f t="shared" si="52"/>
        <v>0.34303323289662091</v>
      </c>
      <c r="H92" s="22">
        <f t="shared" si="53"/>
        <v>0.44499715426365988</v>
      </c>
      <c r="I92" s="22">
        <f t="shared" si="54"/>
        <v>0.53893094412011278</v>
      </c>
      <c r="J92" s="22">
        <f t="shared" si="55"/>
        <v>0.62397416646024229</v>
      </c>
      <c r="K92" s="22">
        <f t="shared" si="56"/>
        <v>0.69950482338522135</v>
      </c>
      <c r="L92" s="22">
        <f t="shared" si="57"/>
        <v>0.84680230192491401</v>
      </c>
      <c r="M92" s="21">
        <f t="shared" si="58"/>
        <v>508.93920255768296</v>
      </c>
      <c r="N92" s="21">
        <f>SUM(M92:$M$121)</f>
        <v>2582.1674725178141</v>
      </c>
      <c r="O92" s="23">
        <f t="shared" si="59"/>
        <v>0.9297843883822523</v>
      </c>
      <c r="Q92" s="75">
        <v>86</v>
      </c>
      <c r="R92" s="35">
        <v>39526.340329591709</v>
      </c>
      <c r="S92" s="41">
        <f t="shared" si="60"/>
        <v>3852.553339244645</v>
      </c>
      <c r="T92" s="37">
        <f t="shared" si="61"/>
        <v>0.902532</v>
      </c>
      <c r="U92" s="67">
        <f t="shared" si="62"/>
        <v>9.7467999999999999E-2</v>
      </c>
      <c r="V92" s="22">
        <f t="shared" si="63"/>
        <v>0.19354433646400002</v>
      </c>
      <c r="W92" s="22">
        <f t="shared" si="64"/>
        <v>0.28727545241413505</v>
      </c>
      <c r="X92" s="22">
        <f t="shared" si="65"/>
        <v>0.37771520843094825</v>
      </c>
      <c r="Y92" s="22">
        <f t="shared" si="66"/>
        <v>0.46394956799221271</v>
      </c>
      <c r="Z92" s="22">
        <f t="shared" si="67"/>
        <v>0.54499610490833406</v>
      </c>
      <c r="AA92" s="22">
        <f t="shared" si="68"/>
        <v>0.62010678289838106</v>
      </c>
      <c r="AB92" s="22">
        <f t="shared" si="69"/>
        <v>0.86781923076923095</v>
      </c>
      <c r="AC92" s="21">
        <f t="shared" si="70"/>
        <v>1355.250031322774</v>
      </c>
      <c r="AD92" s="21">
        <f>SUM(AC92:$AC$116)</f>
        <v>7722.0312862757119</v>
      </c>
      <c r="AE92" s="37">
        <f t="shared" si="71"/>
        <v>0.93941714743589755</v>
      </c>
    </row>
    <row r="93" spans="1:31" x14ac:dyDescent="0.2">
      <c r="A93" s="75">
        <v>87</v>
      </c>
      <c r="B93" s="25">
        <v>13072.193080499999</v>
      </c>
      <c r="C93" s="21">
        <f t="shared" si="48"/>
        <v>1703.4165255999997</v>
      </c>
      <c r="D93" s="22">
        <f t="shared" si="49"/>
        <v>0.86969160299957526</v>
      </c>
      <c r="E93" s="22">
        <f t="shared" si="50"/>
        <v>0.13030839700042479</v>
      </c>
      <c r="F93" s="22">
        <f t="shared" si="51"/>
        <v>0.25401854354135583</v>
      </c>
      <c r="G93" s="22">
        <f t="shared" si="52"/>
        <v>0.36979790769852217</v>
      </c>
      <c r="H93" s="22">
        <f t="shared" si="53"/>
        <v>0.47645911017723203</v>
      </c>
      <c r="I93" s="22">
        <f t="shared" si="54"/>
        <v>0.57302513153466117</v>
      </c>
      <c r="J93" s="22">
        <f t="shared" si="55"/>
        <v>0.6587896972349957</v>
      </c>
      <c r="K93" s="22">
        <f t="shared" si="56"/>
        <v>0.73336640929062213</v>
      </c>
      <c r="L93" s="22">
        <f t="shared" si="57"/>
        <v>0.83624192596112989</v>
      </c>
      <c r="M93" s="21">
        <f t="shared" si="58"/>
        <v>430.97088826567602</v>
      </c>
      <c r="N93" s="21">
        <f>SUM(M93:$M$121)</f>
        <v>2073.2282699601305</v>
      </c>
      <c r="O93" s="23">
        <f t="shared" si="59"/>
        <v>0.92494421606551791</v>
      </c>
      <c r="Q93" s="75">
        <v>87</v>
      </c>
      <c r="R93" s="35">
        <v>35673.786990347064</v>
      </c>
      <c r="S93" s="41">
        <f t="shared" si="60"/>
        <v>3797.5459726964255</v>
      </c>
      <c r="T93" s="37">
        <f t="shared" si="61"/>
        <v>0.89354800000000001</v>
      </c>
      <c r="U93" s="67">
        <f t="shared" si="62"/>
        <v>0.10645199999999999</v>
      </c>
      <c r="V93" s="22">
        <f t="shared" si="63"/>
        <v>0.21030550984799992</v>
      </c>
      <c r="W93" s="22">
        <f t="shared" si="64"/>
        <v>0.3105122127868577</v>
      </c>
      <c r="X93" s="22">
        <f t="shared" si="65"/>
        <v>0.40605936187549324</v>
      </c>
      <c r="Y93" s="22">
        <f t="shared" si="66"/>
        <v>0.49585843483481368</v>
      </c>
      <c r="Z93" s="22">
        <f t="shared" si="67"/>
        <v>0.5790806119875872</v>
      </c>
      <c r="AA93" s="22">
        <f t="shared" si="68"/>
        <v>0.65501489050441442</v>
      </c>
      <c r="AB93" s="22">
        <f t="shared" si="69"/>
        <v>0.85918076923076903</v>
      </c>
      <c r="AC93" s="21">
        <f t="shared" si="70"/>
        <v>1176.1120396825058</v>
      </c>
      <c r="AD93" s="21">
        <f>SUM(AC93:$AC$116)</f>
        <v>6366.7812549529372</v>
      </c>
      <c r="AE93" s="37">
        <f t="shared" si="71"/>
        <v>0.93545785256410252</v>
      </c>
    </row>
    <row r="94" spans="1:31" x14ac:dyDescent="0.2">
      <c r="A94" s="75">
        <v>88</v>
      </c>
      <c r="B94" s="25">
        <v>11368.7765549</v>
      </c>
      <c r="C94" s="21">
        <f t="shared" si="48"/>
        <v>1617.1629216000001</v>
      </c>
      <c r="D94" s="22">
        <f t="shared" si="49"/>
        <v>0.85775400600137619</v>
      </c>
      <c r="E94" s="22">
        <f t="shared" si="50"/>
        <v>0.14224599399862378</v>
      </c>
      <c r="F94" s="22">
        <f t="shared" si="51"/>
        <v>0.27537291365363958</v>
      </c>
      <c r="G94" s="22">
        <f t="shared" si="52"/>
        <v>0.39801547121178349</v>
      </c>
      <c r="H94" s="22">
        <f t="shared" si="53"/>
        <v>0.50905025759395839</v>
      </c>
      <c r="I94" s="22">
        <f t="shared" si="54"/>
        <v>0.60766517511705698</v>
      </c>
      <c r="J94" s="22">
        <f t="shared" si="55"/>
        <v>0.69341593067041696</v>
      </c>
      <c r="K94" s="22">
        <f t="shared" si="56"/>
        <v>0.76626203468176324</v>
      </c>
      <c r="L94" s="22">
        <f t="shared" si="57"/>
        <v>0.82476346730901551</v>
      </c>
      <c r="M94" s="21">
        <f t="shared" si="58"/>
        <v>360.39592563646784</v>
      </c>
      <c r="N94" s="21">
        <f>SUM(M94:$M$121)</f>
        <v>1642.2573816944537</v>
      </c>
      <c r="O94" s="23">
        <f t="shared" si="59"/>
        <v>0.91968325584996546</v>
      </c>
      <c r="Q94" s="75">
        <v>88</v>
      </c>
      <c r="R94" s="35">
        <v>31876.241017650638</v>
      </c>
      <c r="S94" s="41">
        <f t="shared" si="60"/>
        <v>3704.8479885174602</v>
      </c>
      <c r="T94" s="37">
        <f t="shared" si="61"/>
        <v>0.88377400000000006</v>
      </c>
      <c r="U94" s="67">
        <f t="shared" si="62"/>
        <v>0.11622599999999994</v>
      </c>
      <c r="V94" s="22">
        <f t="shared" si="63"/>
        <v>0.22837073418199996</v>
      </c>
      <c r="W94" s="22">
        <f t="shared" si="64"/>
        <v>0.33530080295126091</v>
      </c>
      <c r="X94" s="22">
        <f t="shared" si="65"/>
        <v>0.43579800395145385</v>
      </c>
      <c r="Y94" s="22">
        <f t="shared" si="66"/>
        <v>0.5289347768531597</v>
      </c>
      <c r="Z94" s="22">
        <f t="shared" si="67"/>
        <v>0.6139154141740728</v>
      </c>
      <c r="AA94" s="22">
        <f t="shared" si="68"/>
        <v>0.69010882110223382</v>
      </c>
      <c r="AB94" s="22">
        <f t="shared" si="69"/>
        <v>0.84978269230769243</v>
      </c>
      <c r="AC94" s="21">
        <f t="shared" si="70"/>
        <v>1010.4928469559841</v>
      </c>
      <c r="AD94" s="21">
        <f>SUM(AC94:$AC$116)</f>
        <v>5190.6692152704327</v>
      </c>
      <c r="AE94" s="37">
        <f t="shared" si="71"/>
        <v>0.93115040064102572</v>
      </c>
    </row>
    <row r="95" spans="1:31" x14ac:dyDescent="0.2">
      <c r="A95" s="75">
        <v>89</v>
      </c>
      <c r="B95" s="25">
        <v>9751.6136332999995</v>
      </c>
      <c r="C95" s="21">
        <f t="shared" si="48"/>
        <v>1513.4902029999994</v>
      </c>
      <c r="D95" s="22">
        <f t="shared" si="49"/>
        <v>0.84479592199677567</v>
      </c>
      <c r="E95" s="22">
        <f t="shared" si="50"/>
        <v>0.15520407800322439</v>
      </c>
      <c r="F95" s="22">
        <f t="shared" si="51"/>
        <v>0.29818511534034076</v>
      </c>
      <c r="G95" s="22">
        <f t="shared" si="52"/>
        <v>0.42763340191820226</v>
      </c>
      <c r="H95" s="22">
        <f t="shared" si="53"/>
        <v>0.54260216549508766</v>
      </c>
      <c r="I95" s="22">
        <f t="shared" si="54"/>
        <v>0.64257343342667972</v>
      </c>
      <c r="J95" s="22">
        <f t="shared" si="55"/>
        <v>0.72750000153556638</v>
      </c>
      <c r="K95" s="22">
        <f t="shared" si="56"/>
        <v>0.79781578941281417</v>
      </c>
      <c r="L95" s="22">
        <f t="shared" si="57"/>
        <v>0.8123037711507457</v>
      </c>
      <c r="M95" s="21">
        <f t="shared" si="58"/>
        <v>297.24139323197534</v>
      </c>
      <c r="N95" s="21">
        <f>SUM(M95:$M$121)</f>
        <v>1281.8614560579858</v>
      </c>
      <c r="O95" s="23">
        <f t="shared" si="59"/>
        <v>0.91397256177742514</v>
      </c>
      <c r="Q95" s="75">
        <v>89</v>
      </c>
      <c r="R95" s="35">
        <v>28171.393029133178</v>
      </c>
      <c r="S95" s="41">
        <f t="shared" si="60"/>
        <v>3574.7525756457981</v>
      </c>
      <c r="T95" s="37">
        <f t="shared" si="61"/>
        <v>0.87310699999999997</v>
      </c>
      <c r="U95" s="67">
        <f t="shared" si="62"/>
        <v>0.12689300000000003</v>
      </c>
      <c r="V95" s="22">
        <f t="shared" si="63"/>
        <v>0.24788554873899996</v>
      </c>
      <c r="W95" s="22">
        <f t="shared" si="64"/>
        <v>0.3615992368540531</v>
      </c>
      <c r="X95" s="22">
        <f t="shared" si="65"/>
        <v>0.46698451963189658</v>
      </c>
      <c r="Y95" s="22">
        <f t="shared" si="66"/>
        <v>0.56314104530578279</v>
      </c>
      <c r="Z95" s="22">
        <f t="shared" si="67"/>
        <v>0.64935472315573195</v>
      </c>
      <c r="AA95" s="22">
        <f t="shared" si="68"/>
        <v>0.72513933619480675</v>
      </c>
      <c r="AB95" s="22">
        <f t="shared" si="69"/>
        <v>0.83952596153846137</v>
      </c>
      <c r="AC95" s="21">
        <f t="shared" si="70"/>
        <v>858.69933204392112</v>
      </c>
      <c r="AD95" s="21">
        <f>SUM(AC95:$AC$116)</f>
        <v>4180.1763683144472</v>
      </c>
      <c r="AE95" s="37">
        <f t="shared" si="71"/>
        <v>0.92644939903846146</v>
      </c>
    </row>
    <row r="96" spans="1:31" x14ac:dyDescent="0.2">
      <c r="A96" s="75">
        <v>90</v>
      </c>
      <c r="B96" s="25">
        <v>8238.1234303000001</v>
      </c>
      <c r="C96" s="21">
        <f t="shared" si="48"/>
        <v>1394.2958330000001</v>
      </c>
      <c r="D96" s="22">
        <f t="shared" si="49"/>
        <v>0.83075079600388735</v>
      </c>
      <c r="E96" s="22">
        <f t="shared" si="50"/>
        <v>0.16924920399611265</v>
      </c>
      <c r="F96" s="22">
        <f t="shared" si="51"/>
        <v>0.32247944955872748</v>
      </c>
      <c r="G96" s="22">
        <f t="shared" si="52"/>
        <v>0.45857002549941506</v>
      </c>
      <c r="H96" s="22">
        <f t="shared" si="53"/>
        <v>0.5769077983609342</v>
      </c>
      <c r="I96" s="22">
        <f t="shared" si="54"/>
        <v>0.67743689171658472</v>
      </c>
      <c r="J96" s="22">
        <f t="shared" si="55"/>
        <v>0.76067094392536905</v>
      </c>
      <c r="K96" s="22">
        <f t="shared" si="56"/>
        <v>0.82766191599191685</v>
      </c>
      <c r="L96" s="22">
        <f t="shared" si="57"/>
        <v>0.79879884231143006</v>
      </c>
      <c r="M96" s="21">
        <f t="shared" si="58"/>
        <v>241.45030466443532</v>
      </c>
      <c r="N96" s="21">
        <f>SUM(M96:$M$121)</f>
        <v>984.62006282601044</v>
      </c>
      <c r="O96" s="23">
        <f t="shared" si="59"/>
        <v>0.90778280272607215</v>
      </c>
      <c r="Q96" s="75">
        <v>90</v>
      </c>
      <c r="R96" s="35">
        <v>24596.64045348738</v>
      </c>
      <c r="S96" s="41">
        <f t="shared" si="60"/>
        <v>3408.5286441229182</v>
      </c>
      <c r="T96" s="37">
        <f t="shared" si="61"/>
        <v>0.86142300000000005</v>
      </c>
      <c r="U96" s="67">
        <f t="shared" si="62"/>
        <v>0.13857699999999995</v>
      </c>
      <c r="V96" s="22">
        <f t="shared" si="63"/>
        <v>0.26881726621599988</v>
      </c>
      <c r="W96" s="22">
        <f t="shared" si="64"/>
        <v>0.38951871836086127</v>
      </c>
      <c r="X96" s="22">
        <f t="shared" si="65"/>
        <v>0.49965015204984359</v>
      </c>
      <c r="Y96" s="22">
        <f t="shared" si="66"/>
        <v>0.59839369419295896</v>
      </c>
      <c r="Z96" s="22">
        <f t="shared" si="67"/>
        <v>0.68519246346072893</v>
      </c>
      <c r="AA96" s="22">
        <f t="shared" si="68"/>
        <v>0.75979240539443993</v>
      </c>
      <c r="AB96" s="22">
        <f t="shared" si="69"/>
        <v>0.82829134615384625</v>
      </c>
      <c r="AC96" s="21">
        <f t="shared" si="70"/>
        <v>720.90038240660738</v>
      </c>
      <c r="AD96" s="21">
        <f>SUM(AC96:$AC$116)</f>
        <v>3321.4770362705267</v>
      </c>
      <c r="AE96" s="37">
        <f t="shared" si="71"/>
        <v>0.92130020032051285</v>
      </c>
    </row>
    <row r="97" spans="1:31" x14ac:dyDescent="0.2">
      <c r="A97" s="75">
        <v>91</v>
      </c>
      <c r="B97" s="25">
        <v>6843.8275973</v>
      </c>
      <c r="C97" s="21">
        <f t="shared" si="48"/>
        <v>1262.3296762</v>
      </c>
      <c r="D97" s="22">
        <f t="shared" si="49"/>
        <v>0.81555209299865916</v>
      </c>
      <c r="E97" s="22">
        <f t="shared" si="50"/>
        <v>0.18444790700134078</v>
      </c>
      <c r="F97" s="22">
        <f t="shared" si="51"/>
        <v>0.34826427238469787</v>
      </c>
      <c r="G97" s="22">
        <f t="shared" si="52"/>
        <v>0.49071104875945737</v>
      </c>
      <c r="H97" s="22">
        <f t="shared" si="53"/>
        <v>0.61172097597134778</v>
      </c>
      <c r="I97" s="22">
        <f t="shared" si="54"/>
        <v>0.71191233613514215</v>
      </c>
      <c r="J97" s="22">
        <f t="shared" si="55"/>
        <v>0.79255140670695579</v>
      </c>
      <c r="K97" s="22">
        <f t="shared" si="56"/>
        <v>0.85546126721686355</v>
      </c>
      <c r="L97" s="22">
        <f t="shared" si="57"/>
        <v>0.7841847048064029</v>
      </c>
      <c r="M97" s="21">
        <f t="shared" si="58"/>
        <v>192.87022384169302</v>
      </c>
      <c r="N97" s="21">
        <f>SUM(M97:$M$121)</f>
        <v>743.16975816157526</v>
      </c>
      <c r="O97" s="23">
        <f t="shared" si="59"/>
        <v>0.90108465636960133</v>
      </c>
      <c r="Q97" s="75">
        <v>91</v>
      </c>
      <c r="R97" s="35">
        <v>21188.111809364462</v>
      </c>
      <c r="S97" s="41">
        <f t="shared" si="60"/>
        <v>3203.4730006814316</v>
      </c>
      <c r="T97" s="37">
        <f t="shared" si="61"/>
        <v>0.84880800000000001</v>
      </c>
      <c r="U97" s="67">
        <f t="shared" si="62"/>
        <v>0.15119199999999999</v>
      </c>
      <c r="V97" s="22">
        <f t="shared" si="63"/>
        <v>0.29131067821599999</v>
      </c>
      <c r="W97" s="22">
        <f t="shared" si="64"/>
        <v>0.4191589405551554</v>
      </c>
      <c r="X97" s="22">
        <f t="shared" si="65"/>
        <v>0.53378734279553597</v>
      </c>
      <c r="Y97" s="22">
        <f t="shared" si="66"/>
        <v>0.63454941818447952</v>
      </c>
      <c r="Z97" s="22">
        <f t="shared" si="67"/>
        <v>0.72115024255730342</v>
      </c>
      <c r="AA97" s="22">
        <f t="shared" si="68"/>
        <v>0.79310993211320813</v>
      </c>
      <c r="AB97" s="22">
        <f t="shared" si="69"/>
        <v>0.81616153846153827</v>
      </c>
      <c r="AC97" s="21">
        <f t="shared" si="70"/>
        <v>597.11554818639138</v>
      </c>
      <c r="AD97" s="21">
        <f>SUM(AC97:$AC$116)</f>
        <v>2600.5766538639191</v>
      </c>
      <c r="AE97" s="37">
        <f t="shared" si="71"/>
        <v>0.91574070512820505</v>
      </c>
    </row>
    <row r="98" spans="1:31" x14ac:dyDescent="0.2">
      <c r="A98" s="75">
        <v>92</v>
      </c>
      <c r="B98" s="25">
        <v>5581.4979211</v>
      </c>
      <c r="C98" s="21">
        <f t="shared" si="48"/>
        <v>1121.1309622999997</v>
      </c>
      <c r="D98" s="22">
        <f t="shared" si="49"/>
        <v>0.79913439400170061</v>
      </c>
      <c r="E98" s="22">
        <f t="shared" si="50"/>
        <v>0.20086560599829939</v>
      </c>
      <c r="F98" s="22">
        <f t="shared" si="51"/>
        <v>0.37552860741492827</v>
      </c>
      <c r="G98" s="22">
        <f t="shared" si="52"/>
        <v>0.52390653232093343</v>
      </c>
      <c r="H98" s="22">
        <f t="shared" si="53"/>
        <v>0.64675749551987061</v>
      </c>
      <c r="I98" s="22">
        <f t="shared" si="54"/>
        <v>0.74563415988513049</v>
      </c>
      <c r="J98" s="22">
        <f t="shared" si="55"/>
        <v>0.82277191852737475</v>
      </c>
      <c r="K98" s="22">
        <f t="shared" si="56"/>
        <v>0.88091871664282373</v>
      </c>
      <c r="L98" s="22">
        <f t="shared" si="57"/>
        <v>0.76839845577086596</v>
      </c>
      <c r="M98" s="21">
        <f t="shared" si="58"/>
        <v>151.24587954924289</v>
      </c>
      <c r="N98" s="21">
        <f>SUM(M98:$M$121)</f>
        <v>550.29953431988224</v>
      </c>
      <c r="O98" s="23">
        <f t="shared" si="59"/>
        <v>0.89384929222831355</v>
      </c>
      <c r="Q98" s="75">
        <v>92</v>
      </c>
      <c r="R98" s="35">
        <v>17984.63880868303</v>
      </c>
      <c r="S98" s="41">
        <f t="shared" si="60"/>
        <v>2968.8502206209687</v>
      </c>
      <c r="T98" s="37">
        <f t="shared" si="61"/>
        <v>0.83492299999999997</v>
      </c>
      <c r="U98" s="67">
        <f t="shared" si="62"/>
        <v>0.16507700000000003</v>
      </c>
      <c r="V98" s="22">
        <f t="shared" si="63"/>
        <v>0.31569794412300006</v>
      </c>
      <c r="W98" s="22">
        <f t="shared" si="64"/>
        <v>0.45074427054827004</v>
      </c>
      <c r="X98" s="22">
        <f t="shared" si="65"/>
        <v>0.56945436209894296</v>
      </c>
      <c r="Y98" s="22">
        <f t="shared" si="66"/>
        <v>0.67148076191235639</v>
      </c>
      <c r="Z98" s="22">
        <f t="shared" si="67"/>
        <v>0.75625810797401549</v>
      </c>
      <c r="AA98" s="22">
        <f t="shared" si="68"/>
        <v>0.82456360456970135</v>
      </c>
      <c r="AB98" s="22">
        <f t="shared" si="69"/>
        <v>0.80281057692307689</v>
      </c>
      <c r="AC98" s="21">
        <f t="shared" si="70"/>
        <v>487.34274444710996</v>
      </c>
      <c r="AD98" s="21">
        <f>SUM(AC98:$AC$116)</f>
        <v>2003.4611056775277</v>
      </c>
      <c r="AE98" s="37">
        <f t="shared" si="71"/>
        <v>0.90962151442307693</v>
      </c>
    </row>
    <row r="99" spans="1:31" x14ac:dyDescent="0.2">
      <c r="A99" s="75">
        <v>93</v>
      </c>
      <c r="B99" s="25">
        <v>4460.3669588000002</v>
      </c>
      <c r="C99" s="21">
        <f t="shared" si="48"/>
        <v>974.88117930000044</v>
      </c>
      <c r="D99" s="22">
        <f t="shared" si="49"/>
        <v>0.78143475899967685</v>
      </c>
      <c r="E99" s="22">
        <f t="shared" si="50"/>
        <v>0.21856524100032315</v>
      </c>
      <c r="F99" s="22">
        <f t="shared" si="51"/>
        <v>0.40423854704212187</v>
      </c>
      <c r="G99" s="22">
        <f t="shared" si="52"/>
        <v>0.5579685880978642</v>
      </c>
      <c r="H99" s="22">
        <f t="shared" si="53"/>
        <v>0.68169829502504398</v>
      </c>
      <c r="I99" s="22">
        <f t="shared" si="54"/>
        <v>0.77822493587699582</v>
      </c>
      <c r="J99" s="22">
        <f t="shared" si="55"/>
        <v>0.85098716279639586</v>
      </c>
      <c r="K99" s="22">
        <f t="shared" si="56"/>
        <v>0.90380020732297794</v>
      </c>
      <c r="L99" s="22">
        <f t="shared" si="57"/>
        <v>0.7513795759612274</v>
      </c>
      <c r="M99" s="21">
        <f t="shared" si="58"/>
        <v>116.21710028734464</v>
      </c>
      <c r="N99" s="21">
        <f>SUM(M99:$M$121)</f>
        <v>399.05365477063924</v>
      </c>
      <c r="O99" s="23">
        <f t="shared" si="59"/>
        <v>0.88604897231556257</v>
      </c>
      <c r="Q99" s="75">
        <v>93</v>
      </c>
      <c r="R99" s="35">
        <v>15015.788588062062</v>
      </c>
      <c r="S99" s="41">
        <f t="shared" si="60"/>
        <v>2708.8632770749846</v>
      </c>
      <c r="T99" s="37">
        <f t="shared" si="61"/>
        <v>0.81959899999999997</v>
      </c>
      <c r="U99" s="67">
        <f t="shared" si="62"/>
        <v>0.18040100000000003</v>
      </c>
      <c r="V99" s="22">
        <f t="shared" si="63"/>
        <v>0.34214804305099999</v>
      </c>
      <c r="W99" s="22">
        <f t="shared" si="64"/>
        <v>0.48432892865443039</v>
      </c>
      <c r="X99" s="22">
        <f t="shared" si="65"/>
        <v>0.60652750243119002</v>
      </c>
      <c r="Y99" s="22">
        <f t="shared" si="66"/>
        <v>0.70806662168129952</v>
      </c>
      <c r="Z99" s="22">
        <f t="shared" si="67"/>
        <v>0.78987715582119711</v>
      </c>
      <c r="AA99" s="22">
        <f t="shared" si="68"/>
        <v>0.85389717386275066</v>
      </c>
      <c r="AB99" s="22">
        <f t="shared" si="69"/>
        <v>0.78807596153846127</v>
      </c>
      <c r="AC99" s="21">
        <f t="shared" si="70"/>
        <v>391.24390982885996</v>
      </c>
      <c r="AD99" s="21">
        <f>SUM(AC99:$AC$116)</f>
        <v>1516.118361230418</v>
      </c>
      <c r="AE99" s="37">
        <f t="shared" si="71"/>
        <v>0.90286814903846146</v>
      </c>
    </row>
    <row r="100" spans="1:31" x14ac:dyDescent="0.2">
      <c r="A100" s="75">
        <v>94</v>
      </c>
      <c r="B100" s="25">
        <v>3485.4857794999998</v>
      </c>
      <c r="C100" s="21">
        <f t="shared" si="48"/>
        <v>828.1710793999996</v>
      </c>
      <c r="D100" s="22">
        <f t="shared" si="49"/>
        <v>0.76239435998536698</v>
      </c>
      <c r="E100" s="22">
        <f t="shared" si="50"/>
        <v>0.23760564001463305</v>
      </c>
      <c r="F100" s="22">
        <f t="shared" si="51"/>
        <v>0.43433356807932999</v>
      </c>
      <c r="G100" s="22">
        <f t="shared" si="52"/>
        <v>0.59267014768780235</v>
      </c>
      <c r="H100" s="22">
        <f t="shared" si="53"/>
        <v>0.71619503538990126</v>
      </c>
      <c r="I100" s="22">
        <f t="shared" si="54"/>
        <v>0.80930866526291045</v>
      </c>
      <c r="J100" s="22">
        <f t="shared" si="55"/>
        <v>0.87689337904527231</v>
      </c>
      <c r="K100" s="22">
        <f t="shared" si="56"/>
        <v>0.92394782177592871</v>
      </c>
      <c r="L100" s="22">
        <f t="shared" si="57"/>
        <v>0.7330714999859298</v>
      </c>
      <c r="M100" s="21">
        <f t="shared" si="58"/>
        <v>87.323155533348455</v>
      </c>
      <c r="N100" s="21">
        <f>SUM(M100:$M$121)</f>
        <v>282.83655448329466</v>
      </c>
      <c r="O100" s="23">
        <f t="shared" si="59"/>
        <v>0.87765777082688445</v>
      </c>
      <c r="Q100" s="75">
        <v>94</v>
      </c>
      <c r="R100" s="35">
        <v>12306.925310987077</v>
      </c>
      <c r="S100" s="41">
        <f t="shared" si="60"/>
        <v>2428.7594031979879</v>
      </c>
      <c r="T100" s="37">
        <f t="shared" si="61"/>
        <v>0.80265100000000011</v>
      </c>
      <c r="U100" s="67">
        <f t="shared" si="62"/>
        <v>0.19734899999999989</v>
      </c>
      <c r="V100" s="22">
        <f t="shared" si="63"/>
        <v>0.37082515797899995</v>
      </c>
      <c r="W100" s="22">
        <f t="shared" si="64"/>
        <v>0.5199207202927163</v>
      </c>
      <c r="X100" s="22">
        <f t="shared" si="65"/>
        <v>0.6438094991346982</v>
      </c>
      <c r="Y100" s="22">
        <f t="shared" si="66"/>
        <v>0.74362725652568773</v>
      </c>
      <c r="Z100" s="22">
        <f t="shared" si="67"/>
        <v>0.82173864763469762</v>
      </c>
      <c r="AA100" s="22">
        <f t="shared" si="68"/>
        <v>0.88085545991960279</v>
      </c>
      <c r="AB100" s="22">
        <f t="shared" si="69"/>
        <v>0.77177980769230781</v>
      </c>
      <c r="AC100" s="21">
        <f t="shared" si="70"/>
        <v>308.32992043444585</v>
      </c>
      <c r="AD100" s="21">
        <f>SUM(AC100:$AC$116)</f>
        <v>1124.8744514015582</v>
      </c>
      <c r="AE100" s="37">
        <f t="shared" si="71"/>
        <v>0.89539907852564105</v>
      </c>
    </row>
    <row r="101" spans="1:31" x14ac:dyDescent="0.2">
      <c r="A101" s="75">
        <v>95</v>
      </c>
      <c r="B101" s="25">
        <v>2657.3147001000002</v>
      </c>
      <c r="C101" s="21">
        <f t="shared" si="48"/>
        <v>685.69239570000013</v>
      </c>
      <c r="D101" s="22">
        <f t="shared" si="49"/>
        <v>0.74196041000556079</v>
      </c>
      <c r="E101" s="22">
        <f t="shared" si="50"/>
        <v>0.25803958999443916</v>
      </c>
      <c r="F101" s="22">
        <f t="shared" si="51"/>
        <v>0.46572289396262623</v>
      </c>
      <c r="G101" s="22">
        <f t="shared" si="52"/>
        <v>0.62774519394982675</v>
      </c>
      <c r="H101" s="22">
        <f t="shared" si="53"/>
        <v>0.74987835069930264</v>
      </c>
      <c r="I101" s="22">
        <f t="shared" si="54"/>
        <v>0.83852632257524762</v>
      </c>
      <c r="J101" s="22">
        <f t="shared" si="55"/>
        <v>0.90024561799548075</v>
      </c>
      <c r="K101" s="22">
        <f t="shared" si="56"/>
        <v>0.94129109646135278</v>
      </c>
      <c r="L101" s="22">
        <f t="shared" si="57"/>
        <v>0.71342347115919313</v>
      </c>
      <c r="M101" s="21">
        <f t="shared" si="58"/>
        <v>64.014116610336401</v>
      </c>
      <c r="N101" s="21">
        <f>SUM(M101:$M$121)</f>
        <v>195.51339894994632</v>
      </c>
      <c r="O101" s="23">
        <f t="shared" si="59"/>
        <v>0.86865242428129685</v>
      </c>
      <c r="Q101" s="75">
        <v>95</v>
      </c>
      <c r="R101" s="35">
        <v>9878.165907789089</v>
      </c>
      <c r="S101" s="41">
        <f t="shared" si="60"/>
        <v>2134.9581194845478</v>
      </c>
      <c r="T101" s="37">
        <f t="shared" si="61"/>
        <v>0.78387099999999998</v>
      </c>
      <c r="U101" s="67">
        <f t="shared" si="62"/>
        <v>0.21612900000000002</v>
      </c>
      <c r="V101" s="22">
        <f t="shared" si="63"/>
        <v>0.40188291086999994</v>
      </c>
      <c r="W101" s="22">
        <f t="shared" si="64"/>
        <v>0.55623240877379865</v>
      </c>
      <c r="X101" s="22">
        <f t="shared" si="65"/>
        <v>0.68059250723625564</v>
      </c>
      <c r="Y101" s="22">
        <f t="shared" si="66"/>
        <v>0.7779092627240205</v>
      </c>
      <c r="Z101" s="22">
        <f t="shared" si="67"/>
        <v>0.85156121392685358</v>
      </c>
      <c r="AA101" s="22">
        <f t="shared" si="68"/>
        <v>0.90520120210103183</v>
      </c>
      <c r="AB101" s="22">
        <f t="shared" si="69"/>
        <v>0.75372211538461542</v>
      </c>
      <c r="AC101" s="21">
        <f t="shared" si="70"/>
        <v>237.96280669868119</v>
      </c>
      <c r="AD101" s="21">
        <f>SUM(AC101:$AC$116)</f>
        <v>816.54453096711211</v>
      </c>
      <c r="AE101" s="37">
        <f t="shared" si="71"/>
        <v>0.88712263621794873</v>
      </c>
    </row>
    <row r="102" spans="1:31" x14ac:dyDescent="0.2">
      <c r="A102" s="75">
        <v>96</v>
      </c>
      <c r="B102" s="25">
        <v>1971.6223044000001</v>
      </c>
      <c r="C102" s="21">
        <f t="shared" ref="C102:C121" si="72">+B102-B103</f>
        <v>551.87989660000017</v>
      </c>
      <c r="D102" s="22">
        <f t="shared" ref="D102:D121" si="73">+B103/B102</f>
        <v>0.72008842902193326</v>
      </c>
      <c r="E102" s="22">
        <f t="shared" ref="E102:E121" si="74">+C102/B102</f>
        <v>0.27991157097806674</v>
      </c>
      <c r="F102" s="22">
        <f t="shared" ref="F102:F121" si="75">SUM(C102:C103)/B102</f>
        <v>0.49828211717201548</v>
      </c>
      <c r="G102" s="22">
        <f t="shared" ref="G102:G121" si="76">SUM(C102:C104)/B102</f>
        <v>0.66289084171105195</v>
      </c>
      <c r="H102" s="22">
        <f t="shared" ref="H102:H121" si="77">SUM(C102:C105)/B102</f>
        <v>0.78236887676588807</v>
      </c>
      <c r="I102" s="22">
        <f t="shared" ref="I102:I121" si="78">SUM(C102:C106)/B102</f>
        <v>0.86555295854158631</v>
      </c>
      <c r="J102" s="22">
        <f t="shared" ref="J102:J121" si="79">SUM(C102:C107)/B102</f>
        <v>0.92087326662320546</v>
      </c>
      <c r="K102" s="22">
        <f t="shared" ref="K102:K121" si="80">SUM(C102:C108)/B102</f>
        <v>0.95585287085373671</v>
      </c>
      <c r="L102" s="22">
        <f t="shared" ref="L102:L121" si="81">+M103/M102</f>
        <v>0.69239272021339715</v>
      </c>
      <c r="M102" s="21">
        <f t="shared" ref="M102:M121" si="82">+($B$3^A102)*B102</f>
        <v>45.669173275335559</v>
      </c>
      <c r="N102" s="21">
        <f>SUM(M102:$M$121)</f>
        <v>131.49928233960992</v>
      </c>
      <c r="O102" s="23">
        <f t="shared" ref="O102:O121" si="83">1-(11/24)*(1-L102)</f>
        <v>0.859013330097807</v>
      </c>
      <c r="Q102" s="75">
        <v>96</v>
      </c>
      <c r="R102" s="35">
        <v>7743.2077883045413</v>
      </c>
      <c r="S102" s="41">
        <f t="shared" ref="S102:S116" si="84">+R102-R103</f>
        <v>1834.9079495945271</v>
      </c>
      <c r="T102" s="37">
        <f t="shared" ref="T102:T116" si="85">+R103/R102</f>
        <v>0.76302999999999999</v>
      </c>
      <c r="U102" s="67">
        <f t="shared" ref="U102:U116" si="86">1-T102</f>
        <v>0.23697000000000001</v>
      </c>
      <c r="V102" s="22">
        <f t="shared" ref="V102:V116" si="87">SUM(S102:S103)/R102</f>
        <v>0.43387675876999998</v>
      </c>
      <c r="W102" s="22">
        <f t="shared" ref="W102:W116" si="88">SUM(S102:S104)/R102</f>
        <v>0.59252543752257159</v>
      </c>
      <c r="X102" s="22">
        <f t="shared" ref="X102:X116" si="89">SUM(S102:S105)/R102</f>
        <v>0.71667437974363191</v>
      </c>
      <c r="Y102" s="22">
        <f t="shared" ref="Y102:Y116" si="90">SUM(S102:S106)/R102</f>
        <v>0.81063365518925123</v>
      </c>
      <c r="Z102" s="22">
        <f t="shared" ref="Z102:Z116" si="91">SUM(S102:S107)/R102</f>
        <v>0.87906326691640824</v>
      </c>
      <c r="AA102" s="22">
        <f t="shared" ref="AA102:AA116" si="92">SUM(S102:S108)/R102</f>
        <v>0.92673253618576834</v>
      </c>
      <c r="AB102" s="22">
        <f t="shared" ref="AB102:AB116" si="93">+AC103/AC102</f>
        <v>0.73368269230769223</v>
      </c>
      <c r="AC102" s="21">
        <f t="shared" ref="AC102:AC116" si="94">+($B$3^A102)*R102</f>
        <v>179.35783004779032</v>
      </c>
      <c r="AD102" s="21">
        <f>SUM(AC102:$AC$116)</f>
        <v>578.58172426843089</v>
      </c>
      <c r="AE102" s="37">
        <f t="shared" ref="AE102:AE116" si="95">1-(11/24)*(1-AB102)</f>
        <v>0.87793790064102561</v>
      </c>
    </row>
    <row r="103" spans="1:31" x14ac:dyDescent="0.2">
      <c r="A103" s="75">
        <v>97</v>
      </c>
      <c r="B103" s="25">
        <v>1419.7424077999999</v>
      </c>
      <c r="C103" s="21">
        <f t="shared" si="72"/>
        <v>430.54423949999989</v>
      </c>
      <c r="D103" s="22">
        <f t="shared" si="73"/>
        <v>0.69674481995141546</v>
      </c>
      <c r="E103" s="22">
        <f t="shared" si="74"/>
        <v>0.30325518004858454</v>
      </c>
      <c r="F103" s="22">
        <f t="shared" si="75"/>
        <v>0.53185033295587092</v>
      </c>
      <c r="G103" s="22">
        <f t="shared" si="76"/>
        <v>0.69777167016874386</v>
      </c>
      <c r="H103" s="22">
        <f t="shared" si="77"/>
        <v>0.81329092922514024</v>
      </c>
      <c r="I103" s="22">
        <f t="shared" si="78"/>
        <v>0.89011525503295597</v>
      </c>
      <c r="J103" s="22">
        <f t="shared" si="79"/>
        <v>0.93869207257471621</v>
      </c>
      <c r="K103" s="22">
        <f t="shared" si="80"/>
        <v>0.96774832656372245</v>
      </c>
      <c r="L103" s="22">
        <f t="shared" si="81"/>
        <v>0.66994694226097651</v>
      </c>
      <c r="M103" s="21">
        <f t="shared" si="82"/>
        <v>31.621003114006569</v>
      </c>
      <c r="N103" s="21">
        <f>SUM(M103:$M$121)</f>
        <v>85.830109064274367</v>
      </c>
      <c r="O103" s="23">
        <f t="shared" si="83"/>
        <v>0.84872568186961428</v>
      </c>
      <c r="Q103" s="75">
        <v>97</v>
      </c>
      <c r="R103" s="35">
        <v>5908.2998387100142</v>
      </c>
      <c r="S103" s="41">
        <f t="shared" si="84"/>
        <v>1524.6899480776674</v>
      </c>
      <c r="T103" s="37">
        <f t="shared" si="85"/>
        <v>0.74194100000000007</v>
      </c>
      <c r="U103" s="67">
        <f t="shared" si="86"/>
        <v>0.25805899999999993</v>
      </c>
      <c r="V103" s="22">
        <f t="shared" si="87"/>
        <v>0.46597832001700001</v>
      </c>
      <c r="W103" s="22">
        <f t="shared" si="88"/>
        <v>0.62868351145254042</v>
      </c>
      <c r="X103" s="22">
        <f t="shared" si="89"/>
        <v>0.75182319854953439</v>
      </c>
      <c r="Y103" s="22">
        <f t="shared" si="90"/>
        <v>0.84150461569847612</v>
      </c>
      <c r="Z103" s="22">
        <f t="shared" si="91"/>
        <v>0.90397826584245489</v>
      </c>
      <c r="AA103" s="22">
        <f t="shared" si="92"/>
        <v>0.94530275548490106</v>
      </c>
      <c r="AB103" s="22">
        <f t="shared" si="93"/>
        <v>0.71340480769230763</v>
      </c>
      <c r="AC103" s="21">
        <f t="shared" si="94"/>
        <v>131.5917356359283</v>
      </c>
      <c r="AD103" s="21">
        <f>SUM(AC103:$AC$116)</f>
        <v>399.2238942206406</v>
      </c>
      <c r="AE103" s="37">
        <f t="shared" si="95"/>
        <v>0.86864387019230771</v>
      </c>
    </row>
    <row r="104" spans="1:31" x14ac:dyDescent="0.2">
      <c r="A104" s="75">
        <v>98</v>
      </c>
      <c r="B104" s="25">
        <v>989.19816830000002</v>
      </c>
      <c r="C104" s="21">
        <f t="shared" si="72"/>
        <v>324.54623279999998</v>
      </c>
      <c r="D104" s="22">
        <f t="shared" si="73"/>
        <v>0.67190979199066525</v>
      </c>
      <c r="E104" s="22">
        <f t="shared" si="74"/>
        <v>0.3280902080093348</v>
      </c>
      <c r="F104" s="22">
        <f t="shared" si="75"/>
        <v>0.56622809215527337</v>
      </c>
      <c r="G104" s="22">
        <f t="shared" si="76"/>
        <v>0.73202661085032672</v>
      </c>
      <c r="H104" s="22">
        <f t="shared" si="77"/>
        <v>0.84228839336802486</v>
      </c>
      <c r="I104" s="22">
        <f t="shared" si="78"/>
        <v>0.91200806138815815</v>
      </c>
      <c r="J104" s="22">
        <f t="shared" si="79"/>
        <v>0.9537109246990505</v>
      </c>
      <c r="K104" s="22">
        <f t="shared" si="80"/>
        <v>0.97717654568770596</v>
      </c>
      <c r="L104" s="22">
        <f t="shared" si="81"/>
        <v>0.64606710768333186</v>
      </c>
      <c r="M104" s="21">
        <f t="shared" si="82"/>
        <v>21.184394347453516</v>
      </c>
      <c r="N104" s="21">
        <f>SUM(M104:$M$121)</f>
        <v>54.209105950267755</v>
      </c>
      <c r="O104" s="23">
        <f t="shared" si="83"/>
        <v>0.83778075768819371</v>
      </c>
      <c r="Q104" s="75">
        <v>98</v>
      </c>
      <c r="R104" s="35">
        <v>4383.6098906323468</v>
      </c>
      <c r="S104" s="41">
        <f t="shared" si="84"/>
        <v>1228.4496849211373</v>
      </c>
      <c r="T104" s="37">
        <f t="shared" si="85"/>
        <v>0.71976299999999993</v>
      </c>
      <c r="U104" s="67">
        <f t="shared" si="86"/>
        <v>0.28023700000000007</v>
      </c>
      <c r="V104" s="22">
        <f t="shared" si="87"/>
        <v>0.49953367107699997</v>
      </c>
      <c r="W104" s="22">
        <f t="shared" si="88"/>
        <v>0.66550331973773447</v>
      </c>
      <c r="X104" s="22">
        <f t="shared" si="89"/>
        <v>0.78637737461398693</v>
      </c>
      <c r="Y104" s="22">
        <f t="shared" si="90"/>
        <v>0.87058036399451555</v>
      </c>
      <c r="Z104" s="22">
        <f t="shared" si="91"/>
        <v>0.92627817506365184</v>
      </c>
      <c r="AA104" s="22">
        <f t="shared" si="92"/>
        <v>0.9610396374012885</v>
      </c>
      <c r="AB104" s="22">
        <f t="shared" si="93"/>
        <v>0.69207980769230759</v>
      </c>
      <c r="AC104" s="21">
        <f t="shared" si="94"/>
        <v>93.878176855246409</v>
      </c>
      <c r="AD104" s="21">
        <f>SUM(AC104:$AC$116)</f>
        <v>267.63215858471227</v>
      </c>
      <c r="AE104" s="37">
        <f t="shared" si="95"/>
        <v>0.85886991185897432</v>
      </c>
    </row>
    <row r="105" spans="1:31" x14ac:dyDescent="0.2">
      <c r="A105" s="75">
        <v>99</v>
      </c>
      <c r="B105" s="25">
        <v>664.65193550000004</v>
      </c>
      <c r="C105" s="21">
        <f t="shared" si="72"/>
        <v>235.56555880000002</v>
      </c>
      <c r="D105" s="22">
        <f t="shared" si="73"/>
        <v>0.64558057199849983</v>
      </c>
      <c r="E105" s="22">
        <f t="shared" si="74"/>
        <v>0.35441942800150023</v>
      </c>
      <c r="F105" s="22">
        <f t="shared" si="75"/>
        <v>0.6011765383627623</v>
      </c>
      <c r="G105" s="22">
        <f t="shared" si="76"/>
        <v>0.76527860062178366</v>
      </c>
      <c r="H105" s="22">
        <f t="shared" si="77"/>
        <v>0.86904203561143478</v>
      </c>
      <c r="I105" s="22">
        <f t="shared" si="78"/>
        <v>0.93110819956380009</v>
      </c>
      <c r="J105" s="22">
        <f t="shared" si="79"/>
        <v>0.96603196651640533</v>
      </c>
      <c r="K105" s="22">
        <f t="shared" si="80"/>
        <v>0.9844048718639441</v>
      </c>
      <c r="L105" s="22">
        <f t="shared" si="81"/>
        <v>0.62075054999855739</v>
      </c>
      <c r="M105" s="21">
        <f t="shared" si="82"/>
        <v>13.686540384082416</v>
      </c>
      <c r="N105" s="21">
        <f>SUM(M105:$M$121)</f>
        <v>33.024711602814243</v>
      </c>
      <c r="O105" s="23">
        <f t="shared" si="83"/>
        <v>0.82617733541600546</v>
      </c>
      <c r="Q105" s="75">
        <v>99</v>
      </c>
      <c r="R105" s="35">
        <v>3155.1602057112095</v>
      </c>
      <c r="S105" s="41">
        <f t="shared" si="84"/>
        <v>961.31105631588525</v>
      </c>
      <c r="T105" s="37">
        <f t="shared" si="85"/>
        <v>0.69532100000000008</v>
      </c>
      <c r="U105" s="67">
        <f t="shared" si="86"/>
        <v>0.30467899999999992</v>
      </c>
      <c r="V105" s="22">
        <f t="shared" si="87"/>
        <v>0.53526830322999996</v>
      </c>
      <c r="W105" s="22">
        <f t="shared" si="88"/>
        <v>0.70320421390650389</v>
      </c>
      <c r="X105" s="22">
        <f t="shared" si="89"/>
        <v>0.82019131852361882</v>
      </c>
      <c r="Y105" s="22">
        <f t="shared" si="90"/>
        <v>0.89757486153588306</v>
      </c>
      <c r="Z105" s="22">
        <f t="shared" si="91"/>
        <v>0.94587056767476041</v>
      </c>
      <c r="AA105" s="22">
        <f t="shared" si="92"/>
        <v>0.97397435242029551</v>
      </c>
      <c r="AB105" s="22">
        <f t="shared" si="93"/>
        <v>0.66857788461538459</v>
      </c>
      <c r="AC105" s="21">
        <f t="shared" si="94"/>
        <v>64.971190584483381</v>
      </c>
      <c r="AD105" s="21">
        <f>SUM(AC105:$AC$116)</f>
        <v>173.75398172946589</v>
      </c>
      <c r="AE105" s="37">
        <f t="shared" si="95"/>
        <v>0.84809819711538459</v>
      </c>
    </row>
    <row r="106" spans="1:31" x14ac:dyDescent="0.2">
      <c r="A106" s="75">
        <v>100</v>
      </c>
      <c r="B106" s="25">
        <v>429.08637670000002</v>
      </c>
      <c r="C106" s="21">
        <f t="shared" si="72"/>
        <v>164.00759099999999</v>
      </c>
      <c r="D106" s="22">
        <f t="shared" si="73"/>
        <v>0.61777488192157748</v>
      </c>
      <c r="E106" s="22">
        <f t="shared" si="74"/>
        <v>0.38222511807842252</v>
      </c>
      <c r="F106" s="22">
        <f t="shared" si="75"/>
        <v>0.6364181179560624</v>
      </c>
      <c r="G106" s="22">
        <f t="shared" si="76"/>
        <v>0.79714698665239625</v>
      </c>
      <c r="H106" s="22">
        <f t="shared" si="77"/>
        <v>0.89328706063298313</v>
      </c>
      <c r="I106" s="22">
        <f t="shared" si="78"/>
        <v>0.94738374270086678</v>
      </c>
      <c r="J106" s="22">
        <f t="shared" si="79"/>
        <v>0.97584325053683285</v>
      </c>
      <c r="K106" s="22">
        <f t="shared" si="80"/>
        <v>0.98974744541219539</v>
      </c>
      <c r="L106" s="22">
        <f t="shared" si="81"/>
        <v>0.59401430953997825</v>
      </c>
      <c r="M106" s="21">
        <f t="shared" si="82"/>
        <v>8.4959274709966266</v>
      </c>
      <c r="N106" s="21">
        <f>SUM(M106:$M$121)</f>
        <v>19.338171218731823</v>
      </c>
      <c r="O106" s="23">
        <f t="shared" si="83"/>
        <v>0.81392322520582339</v>
      </c>
      <c r="Q106" s="75">
        <v>100</v>
      </c>
      <c r="R106" s="35">
        <v>2193.8491493953243</v>
      </c>
      <c r="S106" s="41">
        <f t="shared" si="84"/>
        <v>727.54619341397142</v>
      </c>
      <c r="T106" s="37">
        <f t="shared" si="85"/>
        <v>0.66837000000000002</v>
      </c>
      <c r="U106" s="67">
        <f t="shared" si="86"/>
        <v>0.33162999999999998</v>
      </c>
      <c r="V106" s="22">
        <f t="shared" si="87"/>
        <v>0.57315285157000007</v>
      </c>
      <c r="W106" s="22">
        <f t="shared" si="88"/>
        <v>0.74140191152520785</v>
      </c>
      <c r="X106" s="22">
        <f t="shared" si="89"/>
        <v>0.85269373646975022</v>
      </c>
      <c r="Y106" s="22">
        <f t="shared" si="90"/>
        <v>0.92215188046206065</v>
      </c>
      <c r="Z106" s="22">
        <f t="shared" si="91"/>
        <v>0.96257031273368054</v>
      </c>
      <c r="AA106" s="22">
        <f t="shared" si="92"/>
        <v>0.98409051142745096</v>
      </c>
      <c r="AB106" s="22">
        <f t="shared" si="93"/>
        <v>0.64266346153846132</v>
      </c>
      <c r="AC106" s="21">
        <f t="shared" si="94"/>
        <v>43.43830116191689</v>
      </c>
      <c r="AD106" s="21">
        <f>SUM(AC106:$AC$116)</f>
        <v>108.78279114498251</v>
      </c>
      <c r="AE106" s="37">
        <f t="shared" si="95"/>
        <v>0.83622075320512812</v>
      </c>
    </row>
    <row r="107" spans="1:31" x14ac:dyDescent="0.2">
      <c r="A107" s="75">
        <v>101</v>
      </c>
      <c r="B107" s="25">
        <v>265.07878570000003</v>
      </c>
      <c r="C107" s="21">
        <f t="shared" si="72"/>
        <v>109.07075330000004</v>
      </c>
      <c r="D107" s="22">
        <f t="shared" si="73"/>
        <v>0.58853458223005573</v>
      </c>
      <c r="E107" s="22">
        <f t="shared" si="74"/>
        <v>0.41146541776994427</v>
      </c>
      <c r="F107" s="22">
        <f t="shared" si="75"/>
        <v>0.6716392665292038</v>
      </c>
      <c r="G107" s="22">
        <f t="shared" si="76"/>
        <v>0.82726241792950839</v>
      </c>
      <c r="H107" s="22">
        <f t="shared" si="77"/>
        <v>0.91482940009559577</v>
      </c>
      <c r="I107" s="22">
        <f t="shared" si="78"/>
        <v>0.96089716469528852</v>
      </c>
      <c r="J107" s="22">
        <f t="shared" si="79"/>
        <v>0.98340406046306994</v>
      </c>
      <c r="K107" s="22">
        <f t="shared" si="80"/>
        <v>0.99354031219254957</v>
      </c>
      <c r="L107" s="22">
        <f t="shared" si="81"/>
        <v>0.565898636759669</v>
      </c>
      <c r="M107" s="21">
        <f t="shared" si="82"/>
        <v>5.0467024905857949</v>
      </c>
      <c r="N107" s="21">
        <f>SUM(M107:$M$121)</f>
        <v>10.8422437477352</v>
      </c>
      <c r="O107" s="23">
        <f t="shared" si="83"/>
        <v>0.80103687518151501</v>
      </c>
      <c r="Q107" s="75">
        <v>101</v>
      </c>
      <c r="R107" s="35">
        <v>1466.3029559813529</v>
      </c>
      <c r="S107" s="41">
        <f t="shared" si="84"/>
        <v>529.86470247637772</v>
      </c>
      <c r="T107" s="37">
        <f t="shared" si="85"/>
        <v>0.63863899999999996</v>
      </c>
      <c r="U107" s="67">
        <f t="shared" si="86"/>
        <v>0.36136100000000004</v>
      </c>
      <c r="V107" s="22">
        <f t="shared" si="87"/>
        <v>0.61309141871299999</v>
      </c>
      <c r="W107" s="22">
        <f t="shared" si="88"/>
        <v>0.77960371720716104</v>
      </c>
      <c r="X107" s="22">
        <f t="shared" si="89"/>
        <v>0.88352541326220602</v>
      </c>
      <c r="Y107" s="22">
        <f t="shared" si="90"/>
        <v>0.94399855279812162</v>
      </c>
      <c r="Z107" s="22">
        <f t="shared" si="91"/>
        <v>0.97619658486684158</v>
      </c>
      <c r="AA107" s="22">
        <f t="shared" si="92"/>
        <v>0.99143898273028386</v>
      </c>
      <c r="AB107" s="22">
        <f t="shared" si="93"/>
        <v>0.61407596153846145</v>
      </c>
      <c r="AC107" s="21">
        <f t="shared" si="94"/>
        <v>27.916208988067677</v>
      </c>
      <c r="AD107" s="21">
        <f>SUM(AC107:$AC$116)</f>
        <v>65.344489983065628</v>
      </c>
      <c r="AE107" s="37">
        <f t="shared" si="95"/>
        <v>0.82311814903846148</v>
      </c>
    </row>
    <row r="108" spans="1:31" x14ac:dyDescent="0.2">
      <c r="A108" s="75">
        <v>102</v>
      </c>
      <c r="B108" s="25">
        <v>156.00803239999999</v>
      </c>
      <c r="C108" s="21">
        <f t="shared" si="72"/>
        <v>68.966567899999987</v>
      </c>
      <c r="D108" s="22">
        <f t="shared" si="73"/>
        <v>0.55792937812860977</v>
      </c>
      <c r="E108" s="22">
        <f t="shared" si="74"/>
        <v>0.44207062187139018</v>
      </c>
      <c r="F108" s="22">
        <f t="shared" si="75"/>
        <v>0.70649544260260788</v>
      </c>
      <c r="G108" s="22">
        <f t="shared" si="76"/>
        <v>0.85528361038415357</v>
      </c>
      <c r="H108" s="22">
        <f t="shared" si="77"/>
        <v>0.93355898449239083</v>
      </c>
      <c r="I108" s="22">
        <f t="shared" si="78"/>
        <v>0.97180125002332907</v>
      </c>
      <c r="J108" s="22">
        <f t="shared" si="79"/>
        <v>0.98902411514549693</v>
      </c>
      <c r="K108" s="22">
        <f t="shared" si="80"/>
        <v>0.99611620959075708</v>
      </c>
      <c r="L108" s="22">
        <f t="shared" si="81"/>
        <v>0.53647055589289405</v>
      </c>
      <c r="M108" s="21">
        <f t="shared" si="82"/>
        <v>2.8559220595541275</v>
      </c>
      <c r="N108" s="21">
        <f>SUM(M108:$M$121)</f>
        <v>5.7955412571494058</v>
      </c>
      <c r="O108" s="23">
        <f t="shared" si="83"/>
        <v>0.78754900478424306</v>
      </c>
      <c r="Q108" s="75">
        <v>102</v>
      </c>
      <c r="R108" s="35">
        <v>936.43825350497514</v>
      </c>
      <c r="S108" s="41">
        <f t="shared" si="84"/>
        <v>369.11305706929545</v>
      </c>
      <c r="T108" s="37">
        <f t="shared" si="85"/>
        <v>0.60583300000000007</v>
      </c>
      <c r="U108" s="67">
        <f t="shared" si="86"/>
        <v>0.39416699999999993</v>
      </c>
      <c r="V108" s="22">
        <f t="shared" si="87"/>
        <v>0.654896924878</v>
      </c>
      <c r="W108" s="22">
        <f t="shared" si="88"/>
        <v>0.81762061706567568</v>
      </c>
      <c r="X108" s="22">
        <f t="shared" si="89"/>
        <v>0.9123112631676451</v>
      </c>
      <c r="Y108" s="22">
        <f t="shared" si="90"/>
        <v>0.96272790240940753</v>
      </c>
      <c r="Z108" s="22">
        <f t="shared" si="91"/>
        <v>0.98659490374105541</v>
      </c>
      <c r="AA108" s="22">
        <f t="shared" si="92"/>
        <v>0.99620560707332817</v>
      </c>
      <c r="AB108" s="22">
        <f t="shared" si="93"/>
        <v>0.58253173076923093</v>
      </c>
      <c r="AC108" s="21">
        <f t="shared" si="94"/>
        <v>17.142672876856299</v>
      </c>
      <c r="AD108" s="21">
        <f>SUM(AC108:$AC$116)</f>
        <v>37.428280994997955</v>
      </c>
      <c r="AE108" s="37">
        <f t="shared" si="95"/>
        <v>0.80866037660256418</v>
      </c>
    </row>
    <row r="109" spans="1:31" x14ac:dyDescent="0.2">
      <c r="A109" s="75">
        <v>103</v>
      </c>
      <c r="B109" s="25">
        <v>87.041464500000004</v>
      </c>
      <c r="C109" s="21">
        <f t="shared" si="72"/>
        <v>41.252396000000005</v>
      </c>
      <c r="D109" s="22">
        <f t="shared" si="73"/>
        <v>0.52606040997851089</v>
      </c>
      <c r="E109" s="22">
        <f t="shared" si="74"/>
        <v>0.47393959002148917</v>
      </c>
      <c r="F109" s="22">
        <f t="shared" si="75"/>
        <v>0.74061880358182619</v>
      </c>
      <c r="G109" s="22">
        <f t="shared" si="76"/>
        <v>0.880915008041943</v>
      </c>
      <c r="H109" s="22">
        <f t="shared" si="77"/>
        <v>0.94945820908148904</v>
      </c>
      <c r="I109" s="22">
        <f t="shared" si="78"/>
        <v>0.98032746565287865</v>
      </c>
      <c r="J109" s="22">
        <f t="shared" si="79"/>
        <v>0.99303892112247261</v>
      </c>
      <c r="K109" s="22">
        <f t="shared" si="80"/>
        <v>0.99778229604581159</v>
      </c>
      <c r="L109" s="22">
        <f t="shared" si="81"/>
        <v>0.50582731728702945</v>
      </c>
      <c r="M109" s="21">
        <f t="shared" si="82"/>
        <v>1.5321180948757818</v>
      </c>
      <c r="N109" s="21">
        <f>SUM(M109:$M$121)</f>
        <v>2.939619197595277</v>
      </c>
      <c r="O109" s="23">
        <f t="shared" si="83"/>
        <v>0.77350418708988844</v>
      </c>
      <c r="Q109" s="75">
        <v>103</v>
      </c>
      <c r="R109" s="35">
        <v>567.32519643567969</v>
      </c>
      <c r="S109" s="41">
        <f t="shared" si="84"/>
        <v>244.15747548923775</v>
      </c>
      <c r="T109" s="37">
        <f t="shared" si="85"/>
        <v>0.56963399999999997</v>
      </c>
      <c r="U109" s="67">
        <f t="shared" si="86"/>
        <v>0.43036600000000003</v>
      </c>
      <c r="V109" s="22">
        <f t="shared" si="87"/>
        <v>0.69896096294800003</v>
      </c>
      <c r="W109" s="22">
        <f t="shared" si="88"/>
        <v>0.85525922682925026</v>
      </c>
      <c r="X109" s="22">
        <f t="shared" si="89"/>
        <v>0.9384779343637728</v>
      </c>
      <c r="Y109" s="22">
        <f t="shared" si="90"/>
        <v>0.97787328148360264</v>
      </c>
      <c r="Z109" s="22">
        <f t="shared" si="91"/>
        <v>0.99373689956362266</v>
      </c>
      <c r="AA109" s="22">
        <f t="shared" si="92"/>
        <v>0.99878689381337749</v>
      </c>
      <c r="AB109" s="22">
        <f t="shared" si="93"/>
        <v>0.5477249999999998</v>
      </c>
      <c r="AC109" s="21">
        <f t="shared" si="94"/>
        <v>9.9861509009658516</v>
      </c>
      <c r="AD109" s="21">
        <f>SUM(AC109:$AC$116)</f>
        <v>20.28560811814166</v>
      </c>
      <c r="AE109" s="37">
        <f t="shared" si="95"/>
        <v>0.79270729166666665</v>
      </c>
    </row>
    <row r="110" spans="1:31" x14ac:dyDescent="0.2">
      <c r="A110" s="75">
        <v>104</v>
      </c>
      <c r="B110" s="25">
        <v>45.789068499999999</v>
      </c>
      <c r="C110" s="21">
        <f t="shared" si="72"/>
        <v>23.2121493</v>
      </c>
      <c r="D110" s="22">
        <f t="shared" si="73"/>
        <v>0.49306351798792325</v>
      </c>
      <c r="E110" s="22">
        <f t="shared" si="74"/>
        <v>0.50693648201207675</v>
      </c>
      <c r="F110" s="22">
        <f t="shared" si="75"/>
        <v>0.77362867514983402</v>
      </c>
      <c r="G110" s="22">
        <f t="shared" si="76"/>
        <v>0.90392397914799238</v>
      </c>
      <c r="H110" s="22">
        <f t="shared" si="77"/>
        <v>0.96260403943356032</v>
      </c>
      <c r="I110" s="22">
        <f t="shared" si="78"/>
        <v>0.98676752945956947</v>
      </c>
      <c r="J110" s="22">
        <f t="shared" si="79"/>
        <v>0.99578431694892411</v>
      </c>
      <c r="K110" s="22">
        <f t="shared" si="80"/>
        <v>0.998803576884295</v>
      </c>
      <c r="L110" s="22">
        <f t="shared" si="81"/>
        <v>0.47409953652684927</v>
      </c>
      <c r="M110" s="21">
        <f t="shared" si="82"/>
        <v>0.77498718569793124</v>
      </c>
      <c r="N110" s="21">
        <f>SUM(M110:$M$121)</f>
        <v>1.4075011027194955</v>
      </c>
      <c r="O110" s="23">
        <f t="shared" si="83"/>
        <v>0.75896228757480588</v>
      </c>
      <c r="Q110" s="75">
        <v>104</v>
      </c>
      <c r="R110" s="35">
        <v>323.16772094644193</v>
      </c>
      <c r="S110" s="41">
        <f t="shared" si="84"/>
        <v>152.38069011610818</v>
      </c>
      <c r="T110" s="37">
        <f t="shared" si="85"/>
        <v>0.528478</v>
      </c>
      <c r="U110" s="67">
        <f t="shared" si="86"/>
        <v>0.471522</v>
      </c>
      <c r="V110" s="22">
        <f t="shared" si="87"/>
        <v>0.74590566368800004</v>
      </c>
      <c r="W110" s="22">
        <f t="shared" si="88"/>
        <v>0.89199720235058433</v>
      </c>
      <c r="X110" s="22">
        <f t="shared" si="89"/>
        <v>0.96115625381139946</v>
      </c>
      <c r="Y110" s="22">
        <f t="shared" si="90"/>
        <v>0.98900504457883953</v>
      </c>
      <c r="Z110" s="22">
        <f t="shared" si="91"/>
        <v>0.99787037608952023</v>
      </c>
      <c r="AA110" s="22">
        <f t="shared" si="92"/>
        <v>1.0000000000000002</v>
      </c>
      <c r="AB110" s="22">
        <f t="shared" si="93"/>
        <v>0.50815192307692314</v>
      </c>
      <c r="AC110" s="21">
        <f t="shared" si="94"/>
        <v>5.4696645022315193</v>
      </c>
      <c r="AD110" s="21">
        <f>SUM(AC110:$AC$116)</f>
        <v>10.299457217175808</v>
      </c>
      <c r="AE110" s="37">
        <f t="shared" si="95"/>
        <v>0.77456963141025648</v>
      </c>
    </row>
    <row r="111" spans="1:31" x14ac:dyDescent="0.2">
      <c r="A111" s="75">
        <v>105</v>
      </c>
      <c r="B111" s="25">
        <v>22.576919199999999</v>
      </c>
      <c r="C111" s="21">
        <f t="shared" si="72"/>
        <v>12.211587099999999</v>
      </c>
      <c r="D111" s="22">
        <f t="shared" si="73"/>
        <v>0.45911189246759587</v>
      </c>
      <c r="E111" s="22">
        <f t="shared" si="74"/>
        <v>0.54088810753240413</v>
      </c>
      <c r="F111" s="22">
        <f t="shared" si="75"/>
        <v>0.80514473825994826</v>
      </c>
      <c r="G111" s="22">
        <f t="shared" si="76"/>
        <v>0.92415589634568029</v>
      </c>
      <c r="H111" s="22">
        <f t="shared" si="77"/>
        <v>0.97316274666917357</v>
      </c>
      <c r="I111" s="22">
        <f t="shared" si="78"/>
        <v>0.99145002033758456</v>
      </c>
      <c r="J111" s="22">
        <f t="shared" si="79"/>
        <v>0.99757349089507319</v>
      </c>
      <c r="K111" s="22">
        <f t="shared" si="80"/>
        <v>0.99939368166760334</v>
      </c>
      <c r="L111" s="22">
        <f t="shared" si="81"/>
        <v>0.44145374275730354</v>
      </c>
      <c r="M111" s="21">
        <f t="shared" si="82"/>
        <v>0.36742106555363646</v>
      </c>
      <c r="N111" s="21">
        <f>SUM(M111:$M$121)</f>
        <v>0.63251391702156423</v>
      </c>
      <c r="O111" s="23">
        <f t="shared" si="83"/>
        <v>0.74399963209709741</v>
      </c>
      <c r="Q111" s="75">
        <v>105</v>
      </c>
      <c r="R111" s="35">
        <v>170.78703083033375</v>
      </c>
      <c r="S111" s="41">
        <f t="shared" si="84"/>
        <v>88.671943258985962</v>
      </c>
      <c r="T111" s="37">
        <f t="shared" si="85"/>
        <v>0.48080400000000001</v>
      </c>
      <c r="U111" s="67">
        <f t="shared" si="86"/>
        <v>0.51919599999999999</v>
      </c>
      <c r="V111" s="22">
        <f t="shared" si="87"/>
        <v>0.79563425980000002</v>
      </c>
      <c r="W111" s="22">
        <f t="shared" si="88"/>
        <v>0.9264988397083691</v>
      </c>
      <c r="X111" s="22">
        <f t="shared" si="89"/>
        <v>0.97919505557249209</v>
      </c>
      <c r="Y111" s="22">
        <f t="shared" si="90"/>
        <v>0.99597026950889156</v>
      </c>
      <c r="Z111" s="22">
        <f t="shared" si="91"/>
        <v>1</v>
      </c>
      <c r="AA111" s="22">
        <f t="shared" si="92"/>
        <v>1</v>
      </c>
      <c r="AB111" s="22">
        <f t="shared" si="93"/>
        <v>0.46231153846153827</v>
      </c>
      <c r="AC111" s="21">
        <f t="shared" si="94"/>
        <v>2.7794205353945278</v>
      </c>
      <c r="AD111" s="21">
        <f>SUM(AC111:$AC$116)</f>
        <v>4.8297927149442899</v>
      </c>
      <c r="AE111" s="37">
        <f t="shared" si="95"/>
        <v>0.75355945512820499</v>
      </c>
    </row>
    <row r="112" spans="1:31" x14ac:dyDescent="0.2">
      <c r="A112" s="75">
        <v>106</v>
      </c>
      <c r="B112" s="25">
        <v>10.3653321</v>
      </c>
      <c r="C112" s="21">
        <f t="shared" si="72"/>
        <v>5.9661005999999999</v>
      </c>
      <c r="D112" s="22">
        <f t="shared" si="73"/>
        <v>0.42441780519506944</v>
      </c>
      <c r="E112" s="22">
        <f t="shared" si="74"/>
        <v>0.57558219480493056</v>
      </c>
      <c r="F112" s="22">
        <f t="shared" si="75"/>
        <v>0.83480257231700283</v>
      </c>
      <c r="G112" s="22">
        <f t="shared" si="76"/>
        <v>0.94154528825950501</v>
      </c>
      <c r="H112" s="22">
        <f t="shared" si="77"/>
        <v>0.98137713310700392</v>
      </c>
      <c r="I112" s="22">
        <f t="shared" si="78"/>
        <v>0.99471477619130022</v>
      </c>
      <c r="J112" s="22">
        <f t="shared" si="79"/>
        <v>0.99867936696403581</v>
      </c>
      <c r="K112" s="22">
        <f t="shared" si="80"/>
        <v>0.99971318815728039</v>
      </c>
      <c r="L112" s="22">
        <f t="shared" si="81"/>
        <v>0.40809404345679756</v>
      </c>
      <c r="M112" s="21">
        <f t="shared" si="82"/>
        <v>0.1621994045565294</v>
      </c>
      <c r="N112" s="21">
        <f>SUM(M112:$M$121)</f>
        <v>0.26509285146792783</v>
      </c>
      <c r="O112" s="23">
        <f t="shared" si="83"/>
        <v>0.72870976991769887</v>
      </c>
      <c r="Q112" s="75">
        <v>106</v>
      </c>
      <c r="R112" s="35">
        <v>82.115087571347786</v>
      </c>
      <c r="S112" s="41">
        <f t="shared" si="84"/>
        <v>47.212069599146403</v>
      </c>
      <c r="T112" s="37">
        <f t="shared" si="85"/>
        <v>0.42505000000000009</v>
      </c>
      <c r="U112" s="67">
        <f t="shared" si="86"/>
        <v>0.57494999999999985</v>
      </c>
      <c r="V112" s="22">
        <f t="shared" si="87"/>
        <v>0.84712864224999995</v>
      </c>
      <c r="W112" s="22">
        <f t="shared" si="88"/>
        <v>0.95672884496071586</v>
      </c>
      <c r="X112" s="22">
        <f t="shared" si="89"/>
        <v>0.99161876670928595</v>
      </c>
      <c r="Y112" s="22">
        <f t="shared" si="90"/>
        <v>0.99999999999999978</v>
      </c>
      <c r="Z112" s="22">
        <f t="shared" si="91"/>
        <v>0.99999999999999978</v>
      </c>
      <c r="AA112" s="22">
        <f t="shared" si="92"/>
        <v>0.99999999999999978</v>
      </c>
      <c r="AB112" s="22">
        <f t="shared" si="93"/>
        <v>0.40870192307692321</v>
      </c>
      <c r="AC112" s="21">
        <f t="shared" si="94"/>
        <v>1.2849581837498365</v>
      </c>
      <c r="AD112" s="21">
        <f>SUM(AC112:$AC$116)</f>
        <v>2.0503721795497616</v>
      </c>
      <c r="AE112" s="37">
        <f t="shared" si="95"/>
        <v>0.72898838141025646</v>
      </c>
    </row>
    <row r="113" spans="1:31" x14ac:dyDescent="0.2">
      <c r="A113" s="75">
        <v>107</v>
      </c>
      <c r="B113" s="25">
        <v>4.3992315</v>
      </c>
      <c r="C113" s="21">
        <f t="shared" si="72"/>
        <v>2.6869053000000003</v>
      </c>
      <c r="D113" s="22">
        <f t="shared" si="73"/>
        <v>0.3892330285414623</v>
      </c>
      <c r="E113" s="22">
        <f t="shared" si="74"/>
        <v>0.61076697145853776</v>
      </c>
      <c r="F113" s="22">
        <f t="shared" si="75"/>
        <v>0.86227083071213684</v>
      </c>
      <c r="G113" s="22">
        <f t="shared" si="76"/>
        <v>0.95612138165495486</v>
      </c>
      <c r="H113" s="22">
        <f t="shared" si="77"/>
        <v>0.98754712044592341</v>
      </c>
      <c r="I113" s="22">
        <f t="shared" si="78"/>
        <v>0.9968883656156764</v>
      </c>
      <c r="J113" s="22">
        <f t="shared" si="79"/>
        <v>0.99932422287847333</v>
      </c>
      <c r="K113" s="22">
        <f t="shared" si="80"/>
        <v>0.99987425076402558</v>
      </c>
      <c r="L113" s="22">
        <f t="shared" si="81"/>
        <v>0.3742625274437138</v>
      </c>
      <c r="M113" s="21">
        <f t="shared" si="82"/>
        <v>6.6192610851758996E-2</v>
      </c>
      <c r="N113" s="21">
        <f>SUM(M113:$M$121)</f>
        <v>0.10289344691139837</v>
      </c>
      <c r="O113" s="23">
        <f t="shared" si="83"/>
        <v>0.71320365841170219</v>
      </c>
      <c r="Q113" s="75">
        <v>107</v>
      </c>
      <c r="R113" s="35">
        <v>34.903017972201383</v>
      </c>
      <c r="S113" s="41">
        <f t="shared" si="84"/>
        <v>22.349973043409296</v>
      </c>
      <c r="T113" s="37">
        <f t="shared" si="85"/>
        <v>0.35965499999999995</v>
      </c>
      <c r="U113" s="67">
        <f t="shared" si="86"/>
        <v>0.64034500000000005</v>
      </c>
      <c r="V113" s="22">
        <f t="shared" si="87"/>
        <v>0.89819749431999996</v>
      </c>
      <c r="W113" s="22">
        <f t="shared" si="88"/>
        <v>0.98028177087233503</v>
      </c>
      <c r="X113" s="22">
        <f t="shared" si="89"/>
        <v>0.99999999999999978</v>
      </c>
      <c r="Y113" s="22">
        <f t="shared" si="90"/>
        <v>0.99999999999999978</v>
      </c>
      <c r="Z113" s="22">
        <f t="shared" si="91"/>
        <v>0.99999999999999978</v>
      </c>
      <c r="AA113" s="22">
        <f t="shared" si="92"/>
        <v>0.99999999999999978</v>
      </c>
      <c r="AB113" s="22">
        <f t="shared" si="93"/>
        <v>0.34582211538461533</v>
      </c>
      <c r="AC113" s="21">
        <f t="shared" si="94"/>
        <v>0.52516488077198864</v>
      </c>
      <c r="AD113" s="21">
        <f>SUM(AC113:$AC$116)</f>
        <v>0.7654139957999252</v>
      </c>
      <c r="AE113" s="37">
        <f t="shared" si="95"/>
        <v>0.70016846955128198</v>
      </c>
    </row>
    <row r="114" spans="1:31" x14ac:dyDescent="0.2">
      <c r="A114" s="75">
        <v>108</v>
      </c>
      <c r="B114" s="25">
        <v>1.7123261999999999</v>
      </c>
      <c r="C114" s="21">
        <f t="shared" si="72"/>
        <v>1.1064236999999999</v>
      </c>
      <c r="D114" s="22">
        <f t="shared" si="73"/>
        <v>0.35384759048830766</v>
      </c>
      <c r="E114" s="22">
        <f t="shared" si="74"/>
        <v>0.64615240951169228</v>
      </c>
      <c r="F114" s="22">
        <f t="shared" si="75"/>
        <v>0.88726902619372405</v>
      </c>
      <c r="G114" s="22">
        <f t="shared" si="76"/>
        <v>0.96800662163552709</v>
      </c>
      <c r="H114" s="22">
        <f t="shared" si="77"/>
        <v>0.9920057288149885</v>
      </c>
      <c r="I114" s="22">
        <f t="shared" si="78"/>
        <v>0.99826382379712453</v>
      </c>
      <c r="J114" s="22">
        <f t="shared" si="79"/>
        <v>0.99967693071565433</v>
      </c>
      <c r="K114" s="22">
        <f t="shared" si="80"/>
        <v>0.99994930872400345</v>
      </c>
      <c r="L114" s="22">
        <f t="shared" si="81"/>
        <v>0.34023806777721877</v>
      </c>
      <c r="M114" s="21">
        <f t="shared" si="82"/>
        <v>2.4773413835477518E-2</v>
      </c>
      <c r="N114" s="21">
        <f>SUM(M114:$M$121)</f>
        <v>3.6700836059639391E-2</v>
      </c>
      <c r="O114" s="23">
        <f t="shared" si="83"/>
        <v>0.69760911439789197</v>
      </c>
      <c r="Q114" s="75">
        <v>108</v>
      </c>
      <c r="R114" s="35">
        <v>12.553044928792087</v>
      </c>
      <c r="S114" s="41">
        <f t="shared" si="84"/>
        <v>8.9998302434279136</v>
      </c>
      <c r="T114" s="37">
        <f t="shared" si="85"/>
        <v>0.28305599999999997</v>
      </c>
      <c r="U114" s="67">
        <f t="shared" si="86"/>
        <v>0.71694400000000003</v>
      </c>
      <c r="V114" s="22">
        <f t="shared" si="87"/>
        <v>0.94517460030399991</v>
      </c>
      <c r="W114" s="22">
        <f t="shared" si="88"/>
        <v>0.99999999999999989</v>
      </c>
      <c r="X114" s="22">
        <f t="shared" si="89"/>
        <v>0.99999999999999989</v>
      </c>
      <c r="Y114" s="22">
        <f t="shared" si="90"/>
        <v>0.99999999999999989</v>
      </c>
      <c r="Z114" s="22">
        <f t="shared" si="91"/>
        <v>0.99999999999999989</v>
      </c>
      <c r="AA114" s="22">
        <f t="shared" si="92"/>
        <v>0.99999999999999989</v>
      </c>
      <c r="AB114" s="22">
        <f t="shared" si="93"/>
        <v>0.27216923076923066</v>
      </c>
      <c r="AC114" s="21">
        <f t="shared" si="94"/>
        <v>0.18161362999427841</v>
      </c>
      <c r="AD114" s="21">
        <f>SUM(AC114:$AC$116)</f>
        <v>0.24024911502793653</v>
      </c>
      <c r="AE114" s="37">
        <f t="shared" si="95"/>
        <v>0.66641089743589743</v>
      </c>
    </row>
    <row r="115" spans="1:31" x14ac:dyDescent="0.2">
      <c r="A115" s="75">
        <v>109</v>
      </c>
      <c r="B115" s="25">
        <v>0.60590250000000001</v>
      </c>
      <c r="C115" s="21">
        <f t="shared" si="72"/>
        <v>0.41287030000000002</v>
      </c>
      <c r="D115" s="22">
        <f t="shared" si="73"/>
        <v>0.31858624118566931</v>
      </c>
      <c r="E115" s="22">
        <f t="shared" si="74"/>
        <v>0.68141375881433075</v>
      </c>
      <c r="F115" s="22">
        <f t="shared" si="75"/>
        <v>0.90958429780368955</v>
      </c>
      <c r="G115" s="22">
        <f t="shared" si="76"/>
        <v>0.9774075862040511</v>
      </c>
      <c r="H115" s="22">
        <f t="shared" si="77"/>
        <v>0.9950934349998557</v>
      </c>
      <c r="I115" s="22">
        <f t="shared" si="78"/>
        <v>0.99908698181638145</v>
      </c>
      <c r="J115" s="22">
        <f t="shared" si="79"/>
        <v>0.99985674262773305</v>
      </c>
      <c r="K115" s="22">
        <f t="shared" si="80"/>
        <v>1.0000000000000002</v>
      </c>
      <c r="L115" s="22">
        <f t="shared" si="81"/>
        <v>0.30633292421698965</v>
      </c>
      <c r="M115" s="21">
        <f t="shared" si="82"/>
        <v>8.4288584556282894E-3</v>
      </c>
      <c r="N115" s="21">
        <f>SUM(M115:$M$121)</f>
        <v>1.1927422224161873E-2</v>
      </c>
      <c r="O115" s="23">
        <f t="shared" si="83"/>
        <v>0.68206925693278686</v>
      </c>
      <c r="Q115" s="75">
        <v>109</v>
      </c>
      <c r="R115" s="35">
        <v>3.5532146853641726</v>
      </c>
      <c r="S115" s="41">
        <f t="shared" si="84"/>
        <v>2.8649889797413008</v>
      </c>
      <c r="T115" s="37">
        <f t="shared" si="85"/>
        <v>0.19369099999999995</v>
      </c>
      <c r="U115" s="67">
        <f t="shared" si="86"/>
        <v>0.80630900000000005</v>
      </c>
      <c r="V115" s="22">
        <f t="shared" si="87"/>
        <v>1</v>
      </c>
      <c r="W115" s="22">
        <f t="shared" si="88"/>
        <v>1</v>
      </c>
      <c r="X115" s="22">
        <f t="shared" si="89"/>
        <v>1</v>
      </c>
      <c r="Y115" s="22">
        <f t="shared" si="90"/>
        <v>1</v>
      </c>
      <c r="Z115" s="22">
        <f t="shared" si="91"/>
        <v>1</v>
      </c>
      <c r="AA115" s="22">
        <f t="shared" si="92"/>
        <v>1</v>
      </c>
      <c r="AB115" s="22">
        <f t="shared" si="93"/>
        <v>0.18624134615384608</v>
      </c>
      <c r="AC115" s="21">
        <f t="shared" si="94"/>
        <v>4.9429641972750432E-2</v>
      </c>
      <c r="AD115" s="21">
        <f>SUM(AC115:$AC$116)</f>
        <v>5.8635485033658126E-2</v>
      </c>
      <c r="AE115" s="37">
        <f t="shared" si="95"/>
        <v>0.62702728365384619</v>
      </c>
    </row>
    <row r="116" spans="1:31" x14ac:dyDescent="0.2">
      <c r="A116" s="75">
        <v>110</v>
      </c>
      <c r="B116" s="25">
        <v>0.19303219999999999</v>
      </c>
      <c r="C116" s="21">
        <f t="shared" si="72"/>
        <v>0.13824909999999999</v>
      </c>
      <c r="D116" s="22">
        <f t="shared" si="73"/>
        <v>0.28380290956638327</v>
      </c>
      <c r="E116" s="22">
        <f t="shared" si="74"/>
        <v>0.71619709043361679</v>
      </c>
      <c r="F116" s="22">
        <f t="shared" si="75"/>
        <v>0.92908540647622517</v>
      </c>
      <c r="G116" s="22">
        <f t="shared" si="76"/>
        <v>0.98459894255984237</v>
      </c>
      <c r="H116" s="22">
        <f t="shared" si="77"/>
        <v>0.99713415689195894</v>
      </c>
      <c r="I116" s="22">
        <f t="shared" si="78"/>
        <v>0.99955033408933847</v>
      </c>
      <c r="J116" s="22">
        <f t="shared" si="79"/>
        <v>1</v>
      </c>
      <c r="K116" s="22">
        <f t="shared" si="80"/>
        <v>1</v>
      </c>
      <c r="L116" s="22">
        <f t="shared" si="81"/>
        <v>0.27288741304459929</v>
      </c>
      <c r="M116" s="21">
        <f t="shared" si="82"/>
        <v>2.5820368585237133E-3</v>
      </c>
      <c r="N116" s="21">
        <f>SUM(M116:$M$121)</f>
        <v>3.4985637685335841E-3</v>
      </c>
      <c r="O116" s="23">
        <f t="shared" si="83"/>
        <v>0.66674006431210797</v>
      </c>
      <c r="Q116" s="75">
        <v>110</v>
      </c>
      <c r="R116" s="35">
        <v>0.68822570562287178</v>
      </c>
      <c r="S116" s="41">
        <f t="shared" si="84"/>
        <v>0.68822570562287178</v>
      </c>
      <c r="T116" s="37">
        <f t="shared" si="85"/>
        <v>0</v>
      </c>
      <c r="U116" s="67">
        <f t="shared" si="86"/>
        <v>1</v>
      </c>
      <c r="V116" s="22">
        <f t="shared" si="87"/>
        <v>1</v>
      </c>
      <c r="W116" s="22">
        <f t="shared" si="88"/>
        <v>1</v>
      </c>
      <c r="X116" s="22">
        <f t="shared" si="89"/>
        <v>1</v>
      </c>
      <c r="Y116" s="22">
        <f t="shared" si="90"/>
        <v>1</v>
      </c>
      <c r="Z116" s="22">
        <f t="shared" si="91"/>
        <v>1</v>
      </c>
      <c r="AA116" s="22">
        <f t="shared" si="92"/>
        <v>1</v>
      </c>
      <c r="AB116" s="22">
        <f t="shared" si="93"/>
        <v>0</v>
      </c>
      <c r="AC116" s="21">
        <f t="shared" si="94"/>
        <v>9.2058430609076921E-3</v>
      </c>
      <c r="AD116" s="21">
        <f>SUM(AC116:$AC$116)</f>
        <v>9.2058430609076921E-3</v>
      </c>
      <c r="AE116" s="37">
        <f t="shared" si="95"/>
        <v>0.54166666666666674</v>
      </c>
    </row>
    <row r="117" spans="1:31" x14ac:dyDescent="0.2">
      <c r="A117" s="75">
        <v>111</v>
      </c>
      <c r="B117" s="25">
        <v>5.4783100000000001E-2</v>
      </c>
      <c r="C117" s="21">
        <f t="shared" si="72"/>
        <v>4.10943E-2</v>
      </c>
      <c r="D117" s="22">
        <f t="shared" si="73"/>
        <v>0.24987267971326921</v>
      </c>
      <c r="E117" s="22">
        <f t="shared" si="74"/>
        <v>0.75012732028673079</v>
      </c>
      <c r="F117" s="22">
        <f t="shared" si="75"/>
        <v>0.94573326445564421</v>
      </c>
      <c r="G117" s="22">
        <f t="shared" si="76"/>
        <v>0.98990199532337519</v>
      </c>
      <c r="H117" s="22">
        <f t="shared" si="77"/>
        <v>0.99841556976512824</v>
      </c>
      <c r="I117" s="22">
        <f t="shared" si="78"/>
        <v>0.99999999999999989</v>
      </c>
      <c r="J117" s="22">
        <f t="shared" si="79"/>
        <v>0.99999999999999989</v>
      </c>
      <c r="K117" s="22">
        <f t="shared" si="80"/>
        <v>0.99999999999999989</v>
      </c>
      <c r="L117" s="22">
        <f t="shared" si="81"/>
        <v>0.24026219203198956</v>
      </c>
      <c r="M117" s="21">
        <f t="shared" si="82"/>
        <v>7.0460535870834012E-4</v>
      </c>
      <c r="N117" s="21">
        <f>SUM(M117:$M$121)</f>
        <v>9.1652691000987082E-4</v>
      </c>
      <c r="O117" s="23">
        <f t="shared" si="83"/>
        <v>0.65178683801466186</v>
      </c>
    </row>
    <row r="118" spans="1:31" x14ac:dyDescent="0.2">
      <c r="A118" s="75">
        <v>112</v>
      </c>
      <c r="B118" s="25">
        <v>1.3688799999999999E-2</v>
      </c>
      <c r="C118" s="21">
        <f t="shared" si="72"/>
        <v>1.0715899999999999E-2</v>
      </c>
      <c r="D118" s="22">
        <f t="shared" si="73"/>
        <v>0.21717754660744551</v>
      </c>
      <c r="E118" s="22">
        <f t="shared" si="74"/>
        <v>0.78282245339255441</v>
      </c>
      <c r="F118" s="22">
        <f t="shared" si="75"/>
        <v>0.95958739991818132</v>
      </c>
      <c r="G118" s="22">
        <f t="shared" si="76"/>
        <v>0.99365904973408925</v>
      </c>
      <c r="H118" s="22">
        <f t="shared" si="77"/>
        <v>1</v>
      </c>
      <c r="I118" s="22">
        <f t="shared" si="78"/>
        <v>1</v>
      </c>
      <c r="J118" s="22">
        <f t="shared" si="79"/>
        <v>1</v>
      </c>
      <c r="K118" s="22">
        <f t="shared" si="80"/>
        <v>1</v>
      </c>
      <c r="L118" s="22">
        <f t="shared" si="81"/>
        <v>0.20882456404562072</v>
      </c>
      <c r="M118" s="21">
        <f t="shared" si="82"/>
        <v>1.6929002800075211E-4</v>
      </c>
      <c r="N118" s="21">
        <f>SUM(M118:$M$121)</f>
        <v>2.1192155130153069E-4</v>
      </c>
      <c r="O118" s="23">
        <f t="shared" si="83"/>
        <v>0.63737792518757619</v>
      </c>
    </row>
    <row r="119" spans="1:31" x14ac:dyDescent="0.2">
      <c r="A119" s="75">
        <v>113</v>
      </c>
      <c r="B119" s="25">
        <v>2.9729000000000001E-3</v>
      </c>
      <c r="C119" s="21">
        <f t="shared" si="72"/>
        <v>2.4197000000000003E-3</v>
      </c>
      <c r="D119" s="22">
        <f t="shared" si="73"/>
        <v>0.18608093107739918</v>
      </c>
      <c r="E119" s="22">
        <f t="shared" si="74"/>
        <v>0.81391906892260091</v>
      </c>
      <c r="F119" s="22">
        <f t="shared" si="75"/>
        <v>0.97080291970802934</v>
      </c>
      <c r="G119" s="22">
        <f t="shared" si="76"/>
        <v>1.0000000000000002</v>
      </c>
      <c r="H119" s="22">
        <f t="shared" si="77"/>
        <v>1.0000000000000002</v>
      </c>
      <c r="I119" s="22">
        <f t="shared" si="78"/>
        <v>1.0000000000000002</v>
      </c>
      <c r="J119" s="22">
        <f t="shared" si="79"/>
        <v>1.0000000000000002</v>
      </c>
      <c r="K119" s="22">
        <f t="shared" si="80"/>
        <v>1.0000000000000002</v>
      </c>
      <c r="L119" s="22">
        <f t="shared" si="81"/>
        <v>0.17892397218980685</v>
      </c>
      <c r="M119" s="21">
        <f t="shared" si="82"/>
        <v>3.5351916294527986E-5</v>
      </c>
      <c r="N119" s="21">
        <f>SUM(M119:$M$121)</f>
        <v>4.2631523300778584E-5</v>
      </c>
      <c r="O119" s="23">
        <f t="shared" si="83"/>
        <v>0.62367348725366145</v>
      </c>
    </row>
    <row r="120" spans="1:31" x14ac:dyDescent="0.2">
      <c r="A120" s="75">
        <v>114</v>
      </c>
      <c r="B120" s="25">
        <v>5.532E-4</v>
      </c>
      <c r="C120" s="21">
        <f t="shared" si="72"/>
        <v>4.6640000000000001E-4</v>
      </c>
      <c r="D120" s="22">
        <f t="shared" si="73"/>
        <v>0.15690527838033261</v>
      </c>
      <c r="E120" s="22">
        <f t="shared" si="74"/>
        <v>0.84309472161966736</v>
      </c>
      <c r="F120" s="22">
        <f t="shared" si="75"/>
        <v>1</v>
      </c>
      <c r="G120" s="22">
        <f t="shared" si="76"/>
        <v>1</v>
      </c>
      <c r="H120" s="22">
        <f t="shared" si="77"/>
        <v>1</v>
      </c>
      <c r="I120" s="22">
        <f t="shared" si="78"/>
        <v>1</v>
      </c>
      <c r="J120" s="22">
        <f t="shared" si="79"/>
        <v>1</v>
      </c>
      <c r="K120" s="22">
        <f t="shared" si="80"/>
        <v>1</v>
      </c>
      <c r="L120" s="22">
        <f t="shared" si="81"/>
        <v>0.15087045998108903</v>
      </c>
      <c r="M120" s="21">
        <f t="shared" si="82"/>
        <v>6.3253052879385053E-6</v>
      </c>
      <c r="N120" s="21">
        <f>SUM(M120:$M$121)</f>
        <v>7.2796070062506023E-6</v>
      </c>
      <c r="O120" s="23">
        <f t="shared" si="83"/>
        <v>0.61081562749133256</v>
      </c>
    </row>
    <row r="121" spans="1:31" x14ac:dyDescent="0.2">
      <c r="A121" s="75">
        <v>115</v>
      </c>
      <c r="B121" s="25">
        <v>8.6799999999999996E-5</v>
      </c>
      <c r="C121" s="21">
        <f t="shared" si="72"/>
        <v>8.6799999999999996E-5</v>
      </c>
      <c r="D121" s="22">
        <f t="shared" si="73"/>
        <v>0</v>
      </c>
      <c r="E121" s="22">
        <f t="shared" si="74"/>
        <v>1</v>
      </c>
      <c r="F121" s="22">
        <f t="shared" si="75"/>
        <v>1</v>
      </c>
      <c r="G121" s="22">
        <f t="shared" si="76"/>
        <v>1</v>
      </c>
      <c r="H121" s="22">
        <f t="shared" si="77"/>
        <v>1</v>
      </c>
      <c r="I121" s="22">
        <f t="shared" si="78"/>
        <v>1</v>
      </c>
      <c r="J121" s="22">
        <f t="shared" si="79"/>
        <v>1</v>
      </c>
      <c r="K121" s="22">
        <f t="shared" si="80"/>
        <v>1</v>
      </c>
      <c r="L121" s="22">
        <f t="shared" si="81"/>
        <v>0</v>
      </c>
      <c r="M121" s="21">
        <f t="shared" si="82"/>
        <v>9.5430171831209713E-7</v>
      </c>
      <c r="N121" s="21">
        <f>SUM(M121:$M$121)</f>
        <v>9.5430171831209713E-7</v>
      </c>
      <c r="O121" s="23">
        <f t="shared" si="83"/>
        <v>0.54166666666666674</v>
      </c>
    </row>
    <row r="122" spans="1:31" x14ac:dyDescent="0.2">
      <c r="A122" s="27"/>
      <c r="B122" s="28"/>
    </row>
    <row r="123" spans="1:31" x14ac:dyDescent="0.2">
      <c r="A123" s="24" t="s">
        <v>9</v>
      </c>
    </row>
  </sheetData>
  <phoneticPr fontId="0" type="noConversion"/>
  <hyperlinks>
    <hyperlink ref="A123" r:id="rId1" display="http://www.actuary.net/qxtabell.ASP?WCI=lag_tabell"/>
  </hyperlinks>
  <pageMargins left="0.75" right="0.75" top="1" bottom="1" header="0" footer="0"/>
  <pageSetup orientation="portrait" verticalDpi="0" r:id="rId2"/>
  <headerFooter alignWithMargins="0">
    <oddHeader>&amp;L
Valuación SPL ART Sept 09&amp;RPreparer: BP 14/10/2009
Reviewer: MP 27/10/2009 ALV 28/10/2009 LM 29/10/2009
6170: &amp;P/&amp;N</oddHeader>
    <oddFooter>&amp;LConsolidar ART - Revisión Limitada al 30-09-09 [Restored] 
Period End: 30/09/2009&amp;R&amp;D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DAEMSEngagementItemInfo xmlns="http://schemas.microsoft.com/DAEMSEngagementItemInfoXML">
  <EngagementID>5000036284</EngagementID>
  <LogicalEMSServerID>-6595113189614968701</LogicalEMSServerID>
  <WorkingPaperID>2902319484600000016</WorkingPaperID>
</DAEMSEngagementItemInfo>
</file>

<file path=customXml/item2.xml>��< ? x m l   v e r s i o n = " 1 . 0 "   e n c o d i n g = " u t f - 1 6 " ? > < D a t a T a b l e >  
     < x s : s c h e m a   i d = " N e w D a t a S e t "   x m l n s = " "   x m l n s : x s = " h t t p : / / w w w . w 3 . o r g / 2 0 0 1 / X M L S c h e m a "   x m l n s : m s d a t a = " u r n : s c h e m a s - m i c r o s o f t - c o m : x m l - m s d a t a " >  
         < x s : e l e m e n t   n a m e = " N e w D a t a S e t "   m s d a t a : I s D a t a S e t = " t r u e "   m s d a t a : M a i n D a t a T a b l e = " T a b l e "   m s d a t a : L o c a l e = " e n - U S " >  
             < x s : c o m p l e x T y p e >  
                 < x s : c h o i c e   m i n O c c u r s = " 0 "   m a x O c c u r s = " u n b o u n d e d " >  
                     < x s : e l e m e n t   n a m e = " T a b l e "   m s d a t a : C a s e S e n s i t i v e = " F a l s e "   m s d a t a : L o c a l e = " e n - U S " >  
                         < x s : c o m p l e x T y p e >  
                             < x s : s e q u e n c e >  
                                 < x s : e l e m e n t   n a m e = " L i n k I D "   t y p e = " x s : s t r i n g " / >  
                                 < x s : e l e m e n t   n a m e = " E n g a g e m e n t R e p o r t L i n k I D "   t y p e = " x s : s t r i n g "   m i n O c c u r s = " 0 " / >  
                                 < x s : e l e m e n t   n a m e = " C u r r e n t _ x 0 0 2 0 _ P e r i o d _ x 0 0 2 0 _ C l e a r l y _ x 0 0 2 0 _ T r i v i a l _ x 0 0 2 0 _ T h r e s h o l d "   t y p e = " x s : d e c i m a l "   m i n O c c u r s = " 0 " / >  
                             < / x s : s e q u e n c e >  
                         < / x s : c o m p l e x T y p e >  
                     < / x s : e l e m e n t >  
                 < / x s : c h o i c e >  
             < / x s : c o m p l e x T y p e >  
         < / x s : e l e m e n t >  
     < / x s : s c h e m a >  
     < d i f f g r : d i f f g r a m   x m l n s : m s d a t a = " u r n : s c h e m a s - m i c r o s o f t - c o m : x m l - m s d a t a "   x m l n s : d i f f g r = " u r n : s c h e m a s - m i c r o s o f t - c o m : x m l - d i f f g r a m - v 1 " >  
         < N e w D a t a S e t >  
             < T a b l e   d i f f g r : i d = " T a b l e 1 "   m s d a t a : r o w O r d e r = " 0 "   d i f f g r : h a s C h a n g e s = " i n s e r t e d " >  
                 < L i n k I D > 2 5 7 8 2 4 6 5 8 7 1 0 0 0 0 0 1 7 0 < / L i n k I D >  
                 < E n g a g e m e n t R e p o r t L i n k I D > 5 B 9 5 C B 4 E - 3 2 A 1 - 4 2 5 2 - 9 0 0 B - C C E 7 B 0 3 3 9 D B E < / E n g a g e m e n t R e p o r t L i n k I D >  
                 < C u r r e n t _ x 0 0 2 0 _ P e r i o d _ x 0 0 2 0 _ C l e a r l y _ x 0 0 2 0 _ T r i v i a l _ x 0 0 2 0 _ T h r e s h o l d > 2 8 8 0 9 8 4 . 0 0 0 0 < / C u r r e n t _ x 0 0 2 0 _ P e r i o d _ x 0 0 2 0 _ C l e a r l y _ x 0 0 2 0 _ T r i v i a l _ x 0 0 2 0 _ T h r e s h o l d >  
             < / T a b l e >  
         < / N e w D a t a S e t >  
     < / d i f f g r : d i f f g r a m >  
 < / D a t a T a b l e > 
</file>

<file path=customXml/item3.xml>��< ? x m l   v e r s i o n = " 1 . 0 "   e n c o d i n g = " u t f - 1 6 " ? > < A r r a y O f D A L i n k   x m l n s : x s d = " h t t p : / / w w w . w 3 . o r g / 2 0 0 1 / X M L S c h e m a "   x m l n s : x s i = " h t t p : / / w w w . w 3 . o r g / 2 0 0 1 / X M L S c h e m a - i n s t a n c e " >  
     < D A L i n k >  
         < V e r s i o n > 4 < / V e r s i o n >  
         < C o l u m n F i l t e r s >  
             < C o l u m n F i l t e r >  
                 < E n t i t y C o l u m n A t t r i b u t e E n u m   x s i : n i l = " t r u e " / >  
                 < C o l u m n N a m e > C h e c k s < / C o l u m n N a m e >  
                 < F i l t e r V a l u e / >  
             < / C o l u m n F i l t e r >  
             < C o l u m n F i l t e r >  
                 < E n t i t y C o l u m n A t t r i b u t e E n u m > 2 5 6 < / E n t i t y C o l u m n A t t r i b u t e E n u m >  
                 < C o l u m n N a m e > L i n k I D < / C o l u m n N a m e >  
                 < F i l t e r V a l u e / >  
             < / C o l u m n F i l t e r >  
             < C o l u m n F i l t e r >  
                 < E n t i t y C o l u m n A t t r i b u t e E n u m   x s i : n i l = " t r u e " / >  
                 < C o l u m n N a m e > E n g a g e m e n t R e p o r t L i n k I D < / C o l u m n N a m e >  
                 < F i l t e r V a l u e / >  
             < / C o l u m n F i l t e r >  
             < C o l u m n F i l t e r >  
                 < E n t i t y C o l u m n A t t r i b u t e E n u m > 2 6 1 < / E n t i t y C o l u m n A t t r i b u t e E n u m >  
                 < C o l u m n N a m e > C u r r e n t   P e r i o d   C l e a r l y   T r i v i a l   T h r e s h o l d < / C o l u m n N a m e >  
                 < F i l t e r V a l u e / >  
             < / C o l u m n F i l t e r >  
         < / C o l u m n F i l t e r s >  
         < D A L i n k I D > 5 b 9 5 c b 4 e - 3 2 a 1 - 4 2 5 2 - 9 0 0 b - c c e 7 b 0 3 3 9 d b e < / D A L i n k I D >  
         < S o r t O r d e r / >  
         < L i n k T y p e > 1 < / L i n k T y p e >  
         < P a r a m e t e r s / >  
         < I n c l u d e A l l I t e m s > t r u e < / I n c l u d e A l l I t e m s >  
         < A c t i v e > t r u e < / A c t i v e >  
         < P r o t e c t e d L i n k > f a l s e < / P r o t e c t e d L i n k >  
         < N a m e > M a t e r i a l i t y   a n d   P e r f o r m a n c e   M a t e r i a l i t y < / N a m e >  
         < E n t i t y E n u m > 1 7 < / E n t i t y E n u m >  
         < I t e m O r d e r L i s t / >  
         < S e l e c t e d I t e m L i s t / >  
         < S e l e c t e d C o l u m n L i s t >  
             < D A L i n k E n t i t y C o l u m n >  
                 < E n t i t y E n u m > 1 7 < / E n t i t y E n u m >  
                 < U s e r F r i e n d l y C o l u m n N a m e > C u r r e n t   P e r i o d   C l e a r l y   T r i v i a l   T h r e s h o l d < / U s e r F r i e n d l y C o l u m n N a m e >  
                 < D i s p l a y O r d e r > 5 < / D i s p l a y O r d e r >  
                 < E n t i t y A t t r i b u t e E n u m > 2 6 1 < / E n t i t y A t t r i b u t e E n u m >  
                 < V i s i b l e > t r u e < / V i s i b l e >  
                 < D i s p l a y O p t i o n > 1 < / D i s p l a y O p t i o n >  
             < / D A L i n k E n t i t y C o l u m n >  
             < D A L i n k E n t i t y C o l u m n >  
                 < E n t i t y E n u m > 1 7 < / E n t i t y E n u m >  
                 < U s e r F r i e n d l y C o l u m n N a m e > L i n k I D < / U s e r F r i e n d l y C o l u m n N a m e >  
                 < D i s p l a y O r d e r > 0 < / D i s p l a y O r d e r >  
                 < E n t i t y A t t r i b u t e E n u m > 2 5 6 < / E n t i t y A t t r i b u t e E n u m >  
                 < V i s i b l e > f a l s e < / V i s i b l e >  
                 < D i s p l a y O p t i o n / >  
             < / D A L i n k E n t i t y C o l u m n >  
         < / S e l e c t e d C o l u m n L i s t >  
     < / D A L i n k >  
 < / A r r a y O f D A L i n k > 
</file>

<file path=customXml/item4.xml>��< ? x m l   v e r s i o n = " 1 . 0 "   e n c o d i n g = " u t f - 1 6 " ? > < P a r t M a p   x m l n s : x s d = " h t t p : / / w w w . w 3 . o r g / 2 0 0 1 / X M L S c h e m a "   x m l n s : x s i = " h t t p : / / w w w . w 3 . o r g / 2 0 0 1 / X M L S c h e m a - i n s t a n c e " >  
     < P a r t s >  
         < P a r t I t e m >  
             < P r o p e r t y N a m e > D A L i n k L i s t K e y < / P r o p e r t y N a m e >  
             < V a l u e > { 9 1 D 5 6 3 6 1 - 6 9 9 0 - 4 8 A 9 - 9 A 4 6 - D 9 1 2 D 1 7 5 D C 0 0 } < / V a l u e >  
         < / P a r t I t e m >  
         < P a r t I t e m >  
             < P r o p e r t y N a m e > D L b d c 4 2 3 c 9 _ 0 2 b e _ 4 4 1 5 _ 9 7 7 f _ 9 5 e 3 4 a e d e 3 6 6 < / P r o p e r t y N a m e >  
             < V a l u e > { 0 D E 0 F E 4 0 - 5 C 9 2 - 4 C C A - 8 F 8 3 - F 6 5 9 7 0 4 9 B 6 1 7 } < / V a l u e >  
         < / P a r t I t e m >  
         < P a r t I t e m >  
             < P r o p e r t y N a m e > D L 5 b 9 5 c b 4 e _ 3 2 a 1 _ 4 2 5 2 _ 9 0 0 b _ c c e 7 b 0 3 3 9 d b e < / P r o p e r t y N a m e >  
             < V a l u e > { D F 9 2 7 E E C - 3 2 D 0 - 4 5 F F - 9 9 F 1 - 9 6 4 1 F A 4 9 E 8 B 9 } < / V a l u e >  
         < / P a r t I t e m >  
     < / P a r t s >  
 < / P a r t M a p > 
</file>

<file path=customXml/item5.xml>��< ? x m l   v e r s i o n = " 1 . 0 "   e n c o d i n g = " u t f - 1 6 " ? > < D a t a T a b l e >  
     < x s : s c h e m a   i d = " N e w D a t a S e t "   x m l n s = " "   x m l n s : x s = " h t t p : / / w w w . w 3 . o r g / 2 0 0 1 / X M L S c h e m a "   x m l n s : m s d a t a = " u r n : s c h e m a s - m i c r o s o f t - c o m : x m l - m s d a t a " >  
         < x s : e l e m e n t   n a m e = " N e w D a t a S e t "   m s d a t a : I s D a t a S e t = " t r u e "   m s d a t a : M a i n D a t a T a b l e = " T a b l e "   m s d a t a : L o c a l e = " e n - U S " >  
             < x s : c o m p l e x T y p e >  
                 < x s : c h o i c e   m i n O c c u r s = " 0 "   m a x O c c u r s = " u n b o u n d e d " >  
                     < x s : e l e m e n t   n a m e = " T a b l e "   m s d a t a : C a s e S e n s i t i v e = " F a l s e "   m s d a t a : L o c a l e = " e n - U S " >  
                         < x s : c o m p l e x T y p e >  
                             < x s : s e q u e n c e >  
                                 < x s : e l e m e n t   n a m e = " L i n k I D "   t y p e = " x s : s t r i n g " / >  
                                 < x s : e l e m e n t   n a m e = " E n g a g e m e n t R e p o r t L i n k I D "   t y p e = " x s : s t r i n g "   m i n O c c u r s = " 0 " / >  
                                 < x s : e l e m e n t   n a m e = " C u r r e n t _ x 0 0 2 0 _ P e r i o d _ x 0 0 2 0 _ P e r f o r m a n c e _ x 0 0 2 0 _ M a t e r i a l i t y "   t y p e = " x s : d e c i m a l "   m i n O c c u r s = " 0 " / >  
                                 < x s : e l e m e n t   n a m e = " C u r r e n t _ x 0 0 2 0 _ P e r i o d _ x 0 0 2 0 _ C l e a r l y _ x 0 0 2 0 _ T r i v i a l _ x 0 0 2 0 _ T h r e s h o l d "   t y p e = " x s : d e c i m a l "   m i n O c c u r s = " 0 " / >  
                             < / x s : s e q u e n c e >  
                         < / x s : c o m p l e x T y p e >  
                     < / x s : e l e m e n t >  
                 < / x s : c h o i c e >  
             < / x s : c o m p l e x T y p e >  
         < / x s : e l e m e n t >  
     < / x s : s c h e m a >  
     < d i f f g r : d i f f g r a m   x m l n s : m s d a t a = " u r n : s c h e m a s - m i c r o s o f t - c o m : x m l - m s d a t a "   x m l n s : d i f f g r = " u r n : s c h e m a s - m i c r o s o f t - c o m : x m l - d i f f g r a m - v 1 " >  
         < N e w D a t a S e t >  
             < T a b l e   d i f f g r : i d = " T a b l e 1 "   m s d a t a : r o w O r d e r = " 0 "   d i f f g r : h a s C h a n g e s = " i n s e r t e d " >  
                 < L i n k I D > 2 5 7 8 2 4 6 5 8 7 1 0 0 0 0 0 1 7 0 < / L i n k I D >  
                 < E n g a g e m e n t R e p o r t L i n k I D > B D C 4 2 3 C 9 - 0 2 B E - 4 4 1 5 - 9 7 7 F - 9 5 E 3 4 A E D E 3 6 6 < / E n g a g e m e n t R e p o r t L i n k I D >  
                 < C u r r e n t _ x 0 0 2 0 _ P e r i o d _ x 0 0 2 0 _ P e r f o r m a n c e _ x 0 0 2 0 _ M a t e r i a l i t y > 3 4 5 7 1 8 1 0 . 0 0 0 0 < / C u r r e n t _ x 0 0 2 0 _ P e r i o d _ x 0 0 2 0 _ P e r f o r m a n c e _ x 0 0 2 0 _ M a t e r i a l i t y >  
                 < C u r r e n t _ x 0 0 2 0 _ P e r i o d _ x 0 0 2 0 _ C l e a r l y _ x 0 0 2 0 _ T r i v i a l _ x 0 0 2 0 _ T h r e s h o l d > 2 8 8 0 9 8 4 . 0 0 0 0 < / C u r r e n t _ x 0 0 2 0 _ P e r i o d _ x 0 0 2 0 _ C l e a r l y _ x 0 0 2 0 _ T r i v i a l _ x 0 0 2 0 _ T h r e s h o l d >  
             < / T a b l e >  
         < / N e w D a t a S e t >  
     < / d i f f g r : d i f f g r a m >  
 < / D a t a T a b l e > 
</file>

<file path=customXml/itemProps1.xml><?xml version="1.0" encoding="utf-8"?>
<ds:datastoreItem xmlns:ds="http://schemas.openxmlformats.org/officeDocument/2006/customXml" ds:itemID="{409D793F-5E79-423A-AF51-5233B51BA761}">
  <ds:schemaRefs>
    <ds:schemaRef ds:uri="http://schemas.microsoft.com/DAEMSEngagementItemInfoXML"/>
  </ds:schemaRefs>
</ds:datastoreItem>
</file>

<file path=customXml/itemProps2.xml><?xml version="1.0" encoding="utf-8"?>
<ds:datastoreItem xmlns:ds="http://schemas.openxmlformats.org/officeDocument/2006/customXml" ds:itemID="{DF927EEC-32D0-45FF-99F1-9641FA49E8B9}">
  <ds:schemaRefs>
    <ds:schemaRef ds:uri=""/>
    <ds:schemaRef ds:uri="http://www.w3.org/2001/XMLSchema"/>
    <ds:schemaRef ds:uri="urn:schemas-microsoft-com:xml-msdata"/>
    <ds:schemaRef ds:uri="urn:schemas-microsoft-com:xml-diffgram-v1"/>
  </ds:schemaRefs>
</ds:datastoreItem>
</file>

<file path=customXml/itemProps3.xml><?xml version="1.0" encoding="utf-8"?>
<ds:datastoreItem xmlns:ds="http://schemas.openxmlformats.org/officeDocument/2006/customXml" ds:itemID="{91D56361-6990-48A9-9A46-D912D175DC00}">
  <ds:schemaRefs>
    <ds:schemaRef ds:uri="http://www.w3.org/2001/XMLSchema"/>
  </ds:schemaRefs>
</ds:datastoreItem>
</file>

<file path=customXml/itemProps4.xml><?xml version="1.0" encoding="utf-8"?>
<ds:datastoreItem xmlns:ds="http://schemas.openxmlformats.org/officeDocument/2006/customXml" ds:itemID="{50808A8A-0235-4799-83A7-000ACDA93505}">
  <ds:schemaRefs>
    <ds:schemaRef ds:uri="http://www.w3.org/2001/XMLSchema"/>
  </ds:schemaRefs>
</ds:datastoreItem>
</file>

<file path=customXml/itemProps5.xml><?xml version="1.0" encoding="utf-8"?>
<ds:datastoreItem xmlns:ds="http://schemas.openxmlformats.org/officeDocument/2006/customXml" ds:itemID="{0DE0FE40-5C92-4CCA-8F83-F6597049B617}">
  <ds:schemaRefs>
    <ds:schemaRef ds:uri=""/>
    <ds:schemaRef ds:uri="http://www.w3.org/2001/XMLSchema"/>
    <ds:schemaRef ds:uri="urn:schemas-microsoft-com:xml-msdata"/>
    <ds:schemaRef ds:uri="urn:schemas-microsoft-com:xml-diffgram-v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Cálculo</vt:lpstr>
      <vt:lpstr>Datos M</vt:lpstr>
      <vt:lpstr>E(X,Y,FEM)</vt:lpstr>
      <vt:lpstr>E(X,Y,MASC)</vt:lpstr>
      <vt:lpstr>a(X,Y,MASC)</vt:lpstr>
      <vt:lpstr>a(X,Y,FEM)</vt:lpstr>
      <vt:lpstr>Tabla M</vt:lpstr>
      <vt:lpstr>Tabla F</vt:lpstr>
      <vt:lpstr>GAM71_a_FEM</vt:lpstr>
      <vt:lpstr>GAM71_a_MASC</vt:lpstr>
      <vt:lpstr>GAM71_E_FEM</vt:lpstr>
      <vt:lpstr>GAM71_E_MASC</vt:lpstr>
      <vt:lpstr>GAM71_FEM</vt:lpstr>
      <vt:lpstr>GAM71_MASC</vt:lpstr>
      <vt:lpstr>MI85_a_FEM</vt:lpstr>
      <vt:lpstr>MI85_a_MASC</vt:lpstr>
      <vt:lpstr>MI85_E_FEM</vt:lpstr>
      <vt:lpstr>MI85_E_MASC</vt:lpstr>
      <vt:lpstr>MI85_FEM</vt:lpstr>
      <vt:lpstr>MI85_MASC</vt:lpstr>
    </vt:vector>
  </TitlesOfParts>
  <Company>Andersen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Andersen</dc:creator>
  <cp:lastModifiedBy>Cervetto, Esteban</cp:lastModifiedBy>
  <cp:lastPrinted>2016-02-01T23:04:12Z</cp:lastPrinted>
  <dcterms:created xsi:type="dcterms:W3CDTF">2001-11-27T16:05:00Z</dcterms:created>
  <dcterms:modified xsi:type="dcterms:W3CDTF">2018-11-12T16:40:24Z</dcterms:modified>
</cp:coreProperties>
</file>